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tables/table23.xml" ContentType="application/vnd.openxmlformats-officedocument.spreadsheetml.table+xml"/>
  <Override PartName="/xl/tables/table24.xml" ContentType="application/vnd.openxmlformats-officedocument.spreadsheetml.table+xml"/>
  <Override PartName="/xl/tables/table25.xml" ContentType="application/vnd.openxmlformats-officedocument.spreadsheetml.table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tables/table26.xml" ContentType="application/vnd.openxmlformats-officedocument.spreadsheetml.table+xml"/>
  <Override PartName="/xl/tables/table27.xml" ContentType="application/vnd.openxmlformats-officedocument.spreadsheetml.table+xml"/>
  <Override PartName="/xl/tables/table28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1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Mc_Flujo/Farmingdale/Fotos Ciclo 2023/Pedidos/"/>
    </mc:Choice>
  </mc:AlternateContent>
  <xr:revisionPtr revIDLastSave="0" documentId="13_ncr:1_{BDC172B3-4DDF-2D48-9DA9-530F6385478C}" xr6:coauthVersionLast="47" xr6:coauthVersionMax="47" xr10:uidLastSave="{00000000-0000-0000-0000-000000000000}"/>
  <workbookProtection workbookAlgorithmName="SHA-512" workbookHashValue="LI1eIj/hAX/+3KBWSehcZqQ82zRQXe692eft7qovTdDsLxB08eWMUqw1eBLiRg/xkX7nGsOOkxlb4U/yQ8gzqQ==" workbookSaltValue="/szLYmwd7so6t7sOX5Nq6Q==" workbookSpinCount="100000" lockStructure="1"/>
  <bookViews>
    <workbookView xWindow="1560" yWindow="2340" windowWidth="35840" windowHeight="20340" xr2:uid="{1EFE586D-D140-3F46-AEF8-C6E678B91FB1}"/>
  </bookViews>
  <sheets>
    <sheet name="Mi Pedido lista" sheetId="7" r:id="rId1"/>
    <sheet name="BD" sheetId="3" state="hidden" r:id="rId2"/>
    <sheet name="Jardín" sheetId="5" state="hidden" r:id="rId3"/>
    <sheet name="Primaria" sheetId="10" state="hidden" r:id="rId4"/>
    <sheet name="Secundaria" sheetId="12" state="hidden" r:id="rId5"/>
    <sheet name="Carga 1er alumno" sheetId="13" state="hidden" r:id="rId6"/>
    <sheet name="Carga 2do alumno" sheetId="15" state="hidden" r:id="rId7"/>
    <sheet name="Carga 3er alumno" sheetId="16" state="hidden" r:id="rId8"/>
    <sheet name="Carga 4to alumno" sheetId="18" state="hidden" r:id="rId9"/>
    <sheet name="Carga 5to alumno" sheetId="19" state="hidden" r:id="rId10"/>
    <sheet name="Carga 6to alumno" sheetId="20" state="hidden" r:id="rId11"/>
    <sheet name="Filtrar Salas Grado Año" sheetId="9" state="hidden" r:id="rId12"/>
  </sheets>
  <definedNames>
    <definedName name="_xlnm._FilterDatabase" localSheetId="2" hidden="1">Jardín!$B$1:$B$190</definedName>
    <definedName name="_xlnm._FilterDatabase" localSheetId="3" hidden="1">Primaria!$B$1:$B$400</definedName>
    <definedName name="_xlnm._FilterDatabase" localSheetId="4" hidden="1">Secundaria!$B$1:$B$302</definedName>
  </definedNames>
  <calcPr calcId="191029"/>
  <pivotCaches>
    <pivotCache cacheId="44" r:id="rId13"/>
    <pivotCache cacheId="45" r:id="rId14"/>
    <pivotCache cacheId="46" r:id="rId15"/>
  </pivotCaches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5" i="7" l="1"/>
  <c r="A303" i="10"/>
  <c r="A304" i="10"/>
  <c r="A305" i="10"/>
  <c r="A306" i="10"/>
  <c r="A307" i="10"/>
  <c r="A308" i="10"/>
  <c r="A309" i="10"/>
  <c r="E309" i="10" s="1"/>
  <c r="A310" i="10"/>
  <c r="A311" i="10"/>
  <c r="E311" i="10" s="1"/>
  <c r="A312" i="10"/>
  <c r="A313" i="10"/>
  <c r="A314" i="10"/>
  <c r="A315" i="10"/>
  <c r="E315" i="10" s="1"/>
  <c r="A316" i="10"/>
  <c r="E316" i="10" s="1"/>
  <c r="A317" i="10"/>
  <c r="E317" i="10" s="1"/>
  <c r="A318" i="10"/>
  <c r="E318" i="10" s="1"/>
  <c r="A319" i="10"/>
  <c r="A320" i="10"/>
  <c r="A321" i="10"/>
  <c r="E321" i="10" s="1"/>
  <c r="A322" i="10"/>
  <c r="E322" i="10" s="1"/>
  <c r="A323" i="10"/>
  <c r="E323" i="10" s="1"/>
  <c r="A324" i="10"/>
  <c r="E324" i="10" s="1"/>
  <c r="A325" i="10"/>
  <c r="E325" i="10" s="1"/>
  <c r="A326" i="10"/>
  <c r="E326" i="10" s="1"/>
  <c r="A327" i="10"/>
  <c r="E327" i="10" s="1"/>
  <c r="A328" i="10"/>
  <c r="E328" i="10" s="1"/>
  <c r="A329" i="10"/>
  <c r="E329" i="10" s="1"/>
  <c r="A330" i="10"/>
  <c r="E330" i="10" s="1"/>
  <c r="A331" i="10"/>
  <c r="E331" i="10" s="1"/>
  <c r="A332" i="10"/>
  <c r="E332" i="10" s="1"/>
  <c r="A333" i="10"/>
  <c r="E333" i="10" s="1"/>
  <c r="A334" i="10"/>
  <c r="E334" i="10" s="1"/>
  <c r="A335" i="10"/>
  <c r="E335" i="10" s="1"/>
  <c r="A336" i="10"/>
  <c r="A337" i="10"/>
  <c r="A338" i="10"/>
  <c r="E338" i="10" s="1"/>
  <c r="A339" i="10"/>
  <c r="E339" i="10" s="1"/>
  <c r="A340" i="10"/>
  <c r="E340" i="10" s="1"/>
  <c r="A341" i="10"/>
  <c r="E341" i="10" s="1"/>
  <c r="A342" i="10"/>
  <c r="E342" i="10" s="1"/>
  <c r="A343" i="10"/>
  <c r="E343" i="10" s="1"/>
  <c r="A344" i="10"/>
  <c r="E344" i="10" s="1"/>
  <c r="A345" i="10"/>
  <c r="E345" i="10" s="1"/>
  <c r="A346" i="10"/>
  <c r="E346" i="10" s="1"/>
  <c r="A347" i="10"/>
  <c r="E347" i="10" s="1"/>
  <c r="A348" i="10"/>
  <c r="E348" i="10" s="1"/>
  <c r="A349" i="10"/>
  <c r="E349" i="10" s="1"/>
  <c r="A350" i="10"/>
  <c r="E350" i="10" s="1"/>
  <c r="A351" i="10"/>
  <c r="A352" i="10"/>
  <c r="A353" i="10"/>
  <c r="A354" i="10"/>
  <c r="E354" i="10" s="1"/>
  <c r="A355" i="10"/>
  <c r="E355" i="10" s="1"/>
  <c r="A356" i="10"/>
  <c r="E356" i="10" s="1"/>
  <c r="A357" i="10"/>
  <c r="E357" i="10" s="1"/>
  <c r="A358" i="10"/>
  <c r="E358" i="10" s="1"/>
  <c r="A359" i="10"/>
  <c r="E359" i="10" s="1"/>
  <c r="A360" i="10"/>
  <c r="E360" i="10" s="1"/>
  <c r="A361" i="10"/>
  <c r="E361" i="10" s="1"/>
  <c r="A362" i="10"/>
  <c r="E362" i="10" s="1"/>
  <c r="A363" i="10"/>
  <c r="E363" i="10" s="1"/>
  <c r="A364" i="10"/>
  <c r="E364" i="10" s="1"/>
  <c r="A365" i="10"/>
  <c r="E365" i="10" s="1"/>
  <c r="A366" i="10"/>
  <c r="E366" i="10" s="1"/>
  <c r="A367" i="10"/>
  <c r="A368" i="10"/>
  <c r="A369" i="10"/>
  <c r="A370" i="10"/>
  <c r="E370" i="10" s="1"/>
  <c r="A371" i="10"/>
  <c r="E371" i="10" s="1"/>
  <c r="A372" i="10"/>
  <c r="A373" i="10"/>
  <c r="E373" i="10" s="1"/>
  <c r="A374" i="10"/>
  <c r="A375" i="10"/>
  <c r="E375" i="10" s="1"/>
  <c r="A376" i="10"/>
  <c r="E376" i="10" s="1"/>
  <c r="A377" i="10"/>
  <c r="E377" i="10" s="1"/>
  <c r="A378" i="10"/>
  <c r="E378" i="10" s="1"/>
  <c r="A379" i="10"/>
  <c r="E379" i="10" s="1"/>
  <c r="A380" i="10"/>
  <c r="E380" i="10" s="1"/>
  <c r="A381" i="10"/>
  <c r="E381" i="10" s="1"/>
  <c r="A382" i="10"/>
  <c r="E382" i="10" s="1"/>
  <c r="A383" i="10"/>
  <c r="A384" i="10"/>
  <c r="A385" i="10"/>
  <c r="A386" i="10"/>
  <c r="E386" i="10" s="1"/>
  <c r="A387" i="10"/>
  <c r="E387" i="10" s="1"/>
  <c r="A388" i="10"/>
  <c r="E388" i="10" s="1"/>
  <c r="A389" i="10"/>
  <c r="E389" i="10" s="1"/>
  <c r="A390" i="10"/>
  <c r="E390" i="10" s="1"/>
  <c r="A391" i="10"/>
  <c r="E391" i="10" s="1"/>
  <c r="A392" i="10"/>
  <c r="E392" i="10" s="1"/>
  <c r="A393" i="10"/>
  <c r="E393" i="10" s="1"/>
  <c r="A394" i="10"/>
  <c r="E394" i="10" s="1"/>
  <c r="A395" i="10"/>
  <c r="E395" i="10" s="1"/>
  <c r="A396" i="10"/>
  <c r="E396" i="10" s="1"/>
  <c r="A397" i="10"/>
  <c r="E397" i="10" s="1"/>
  <c r="A398" i="10"/>
  <c r="E398" i="10" s="1"/>
  <c r="A399" i="10"/>
  <c r="E399" i="10" s="1"/>
  <c r="A400" i="10"/>
  <c r="E303" i="10"/>
  <c r="E304" i="10"/>
  <c r="E305" i="10"/>
  <c r="E306" i="10"/>
  <c r="E307" i="10"/>
  <c r="E308" i="10"/>
  <c r="E310" i="10"/>
  <c r="E312" i="10"/>
  <c r="E313" i="10"/>
  <c r="E314" i="10"/>
  <c r="E319" i="10"/>
  <c r="E320" i="10"/>
  <c r="E336" i="10"/>
  <c r="E337" i="10"/>
  <c r="E351" i="10"/>
  <c r="E352" i="10"/>
  <c r="E353" i="10"/>
  <c r="E367" i="10"/>
  <c r="E368" i="10"/>
  <c r="E369" i="10"/>
  <c r="E372" i="10"/>
  <c r="E374" i="10"/>
  <c r="E383" i="10"/>
  <c r="E384" i="10"/>
  <c r="E385" i="10"/>
  <c r="E400" i="10"/>
  <c r="A155" i="5"/>
  <c r="E155" i="5" s="1"/>
  <c r="A156" i="5"/>
  <c r="A157" i="5"/>
  <c r="A158" i="5"/>
  <c r="A159" i="5"/>
  <c r="A160" i="5"/>
  <c r="E160" i="5" s="1"/>
  <c r="A161" i="5"/>
  <c r="E161" i="5" s="1"/>
  <c r="A162" i="5"/>
  <c r="E162" i="5" s="1"/>
  <c r="A163" i="5"/>
  <c r="E163" i="5" s="1"/>
  <c r="A164" i="5"/>
  <c r="E164" i="5" s="1"/>
  <c r="A165" i="5"/>
  <c r="E165" i="5" s="1"/>
  <c r="A166" i="5"/>
  <c r="E166" i="5" s="1"/>
  <c r="A167" i="5"/>
  <c r="E167" i="5" s="1"/>
  <c r="A168" i="5"/>
  <c r="E168" i="5" s="1"/>
  <c r="A169" i="5"/>
  <c r="E169" i="5" s="1"/>
  <c r="A170" i="5"/>
  <c r="E170" i="5" s="1"/>
  <c r="A171" i="5"/>
  <c r="E171" i="5" s="1"/>
  <c r="A172" i="5"/>
  <c r="E172" i="5" s="1"/>
  <c r="A173" i="5"/>
  <c r="E173" i="5" s="1"/>
  <c r="A174" i="5"/>
  <c r="E174" i="5" s="1"/>
  <c r="A175" i="5"/>
  <c r="E175" i="5" s="1"/>
  <c r="A176" i="5"/>
  <c r="E176" i="5" s="1"/>
  <c r="A177" i="5"/>
  <c r="E177" i="5" s="1"/>
  <c r="A178" i="5"/>
  <c r="E178" i="5" s="1"/>
  <c r="A179" i="5"/>
  <c r="E179" i="5" s="1"/>
  <c r="A180" i="5"/>
  <c r="E180" i="5" s="1"/>
  <c r="A181" i="5"/>
  <c r="E181" i="5" s="1"/>
  <c r="A182" i="5"/>
  <c r="E182" i="5" s="1"/>
  <c r="A183" i="5"/>
  <c r="E183" i="5" s="1"/>
  <c r="A184" i="5"/>
  <c r="E184" i="5" s="1"/>
  <c r="A185" i="5"/>
  <c r="E185" i="5" s="1"/>
  <c r="A186" i="5"/>
  <c r="E186" i="5" s="1"/>
  <c r="A187" i="5"/>
  <c r="E187" i="5" s="1"/>
  <c r="A188" i="5"/>
  <c r="A189" i="5"/>
  <c r="A190" i="5"/>
  <c r="E156" i="5"/>
  <c r="E157" i="5"/>
  <c r="E158" i="5"/>
  <c r="E159" i="5"/>
  <c r="E188" i="5"/>
  <c r="E189" i="5"/>
  <c r="E190" i="5"/>
  <c r="A2" i="5"/>
  <c r="A3" i="5"/>
  <c r="A4" i="5"/>
  <c r="A5" i="5"/>
  <c r="A6" i="5"/>
  <c r="A7" i="5"/>
  <c r="A8" i="5"/>
  <c r="A9" i="5"/>
  <c r="A10" i="5"/>
  <c r="A11" i="5"/>
  <c r="A12" i="5"/>
  <c r="A13" i="5"/>
  <c r="A14" i="5"/>
  <c r="A15" i="5"/>
  <c r="A16" i="5"/>
  <c r="A17" i="5"/>
  <c r="A18" i="5"/>
  <c r="A19" i="5"/>
  <c r="A20" i="5"/>
  <c r="A21" i="5"/>
  <c r="A22" i="5"/>
  <c r="A23" i="5"/>
  <c r="A24" i="5"/>
  <c r="A25" i="5"/>
  <c r="A26" i="5"/>
  <c r="A27" i="5"/>
  <c r="A28" i="5"/>
  <c r="A29" i="5"/>
  <c r="A30" i="5"/>
  <c r="A31" i="5"/>
  <c r="A32" i="5"/>
  <c r="A33" i="5"/>
  <c r="A34" i="5"/>
  <c r="A35" i="5"/>
  <c r="A36" i="5"/>
  <c r="A37" i="5"/>
  <c r="A38" i="5"/>
  <c r="A39" i="5"/>
  <c r="A40" i="5"/>
  <c r="A41" i="5"/>
  <c r="A42" i="5"/>
  <c r="A43" i="5"/>
  <c r="A44" i="5"/>
  <c r="A45" i="5"/>
  <c r="A46" i="5"/>
  <c r="A47" i="5"/>
  <c r="A48" i="5"/>
  <c r="A49" i="5"/>
  <c r="A50" i="5"/>
  <c r="A51" i="5"/>
  <c r="A52" i="5"/>
  <c r="A53" i="5"/>
  <c r="A54" i="5"/>
  <c r="A55" i="5"/>
  <c r="A56" i="5"/>
  <c r="A57" i="5"/>
  <c r="A58" i="5"/>
  <c r="A59" i="5"/>
  <c r="A60" i="5"/>
  <c r="A61" i="5"/>
  <c r="A62" i="5"/>
  <c r="A63" i="5"/>
  <c r="A64" i="5"/>
  <c r="A65" i="5"/>
  <c r="A66" i="5"/>
  <c r="A67" i="5"/>
  <c r="A68" i="5"/>
  <c r="A69" i="5"/>
  <c r="A70" i="5"/>
  <c r="A71" i="5"/>
  <c r="A72" i="5"/>
  <c r="A73" i="5"/>
  <c r="A74" i="5"/>
  <c r="A75" i="5"/>
  <c r="A76" i="5"/>
  <c r="A77" i="5"/>
  <c r="A78" i="5"/>
  <c r="A79" i="5"/>
  <c r="A80" i="5"/>
  <c r="A81" i="5"/>
  <c r="A82" i="5"/>
  <c r="A83" i="5"/>
  <c r="A84" i="5"/>
  <c r="A85" i="5"/>
  <c r="A86" i="5"/>
  <c r="A87" i="5"/>
  <c r="A88" i="5"/>
  <c r="A89" i="5"/>
  <c r="A90" i="5"/>
  <c r="A91" i="5"/>
  <c r="A92" i="5"/>
  <c r="A93" i="5"/>
  <c r="A94" i="5"/>
  <c r="A95" i="5"/>
  <c r="A96" i="5"/>
  <c r="A97" i="5"/>
  <c r="A98" i="5"/>
  <c r="A99" i="5"/>
  <c r="A100" i="5"/>
  <c r="A101" i="5"/>
  <c r="A102" i="5"/>
  <c r="A103" i="5"/>
  <c r="A104" i="5"/>
  <c r="A105" i="5"/>
  <c r="A106" i="5"/>
  <c r="A107" i="5"/>
  <c r="A108" i="5"/>
  <c r="A109" i="5"/>
  <c r="A110" i="5"/>
  <c r="A111" i="5"/>
  <c r="A112" i="5"/>
  <c r="A113" i="5"/>
  <c r="A114" i="5"/>
  <c r="A115" i="5"/>
  <c r="A116" i="5"/>
  <c r="A117" i="5"/>
  <c r="A118" i="5"/>
  <c r="A119" i="5"/>
  <c r="A120" i="5"/>
  <c r="A121" i="5"/>
  <c r="A122" i="5"/>
  <c r="A123" i="5"/>
  <c r="A124" i="5"/>
  <c r="A125" i="5"/>
  <c r="A126" i="5"/>
  <c r="A127" i="5"/>
  <c r="A128" i="5"/>
  <c r="A129" i="5"/>
  <c r="A130" i="5"/>
  <c r="A131" i="5"/>
  <c r="A132" i="5"/>
  <c r="A133" i="5"/>
  <c r="A134" i="5"/>
  <c r="A135" i="5"/>
  <c r="A136" i="5"/>
  <c r="A137" i="5"/>
  <c r="A138" i="5"/>
  <c r="A139" i="5"/>
  <c r="A140" i="5"/>
  <c r="A141" i="5"/>
  <c r="A142" i="5"/>
  <c r="A143" i="5"/>
  <c r="A144" i="5"/>
  <c r="A145" i="5"/>
  <c r="A146" i="5"/>
  <c r="A147" i="5"/>
  <c r="A148" i="5"/>
  <c r="A149" i="5"/>
  <c r="A150" i="5"/>
  <c r="A151" i="5"/>
  <c r="A152" i="5"/>
  <c r="A153" i="5"/>
  <c r="A154" i="5"/>
  <c r="J3" i="7" l="1"/>
  <c r="J4" i="7"/>
  <c r="J5" i="7"/>
  <c r="J6" i="7"/>
  <c r="J7" i="7"/>
  <c r="J8" i="7"/>
  <c r="C2" i="20"/>
  <c r="B2" i="20"/>
  <c r="D2" i="20" s="1"/>
  <c r="C2" i="19"/>
  <c r="B2" i="19"/>
  <c r="D2" i="19"/>
  <c r="A2" i="19"/>
  <c r="B17" i="19" s="1"/>
  <c r="C17" i="19" s="1"/>
  <c r="C2" i="18"/>
  <c r="B2" i="18"/>
  <c r="D2" i="18" s="1"/>
  <c r="C2" i="16"/>
  <c r="B2" i="16"/>
  <c r="C2" i="15"/>
  <c r="B2" i="15"/>
  <c r="D2" i="15" s="1"/>
  <c r="F3" i="15" s="1"/>
  <c r="C2" i="13"/>
  <c r="B2" i="13"/>
  <c r="A2" i="12"/>
  <c r="E2" i="12" s="1"/>
  <c r="A3" i="12"/>
  <c r="E3" i="12" s="1"/>
  <c r="A4" i="12"/>
  <c r="E4" i="12" s="1"/>
  <c r="A5" i="12"/>
  <c r="E5" i="12" s="1"/>
  <c r="A6" i="12"/>
  <c r="E6" i="12" s="1"/>
  <c r="A7" i="12"/>
  <c r="E7" i="12" s="1"/>
  <c r="A8" i="12"/>
  <c r="E8" i="12" s="1"/>
  <c r="A9" i="12"/>
  <c r="E9" i="12" s="1"/>
  <c r="A10" i="12"/>
  <c r="E10" i="12" s="1"/>
  <c r="A11" i="12"/>
  <c r="E11" i="12" s="1"/>
  <c r="A12" i="12"/>
  <c r="E12" i="12" s="1"/>
  <c r="A13" i="12"/>
  <c r="E13" i="12" s="1"/>
  <c r="A14" i="12"/>
  <c r="E14" i="12" s="1"/>
  <c r="A15" i="12"/>
  <c r="E15" i="12" s="1"/>
  <c r="A16" i="12"/>
  <c r="E16" i="12" s="1"/>
  <c r="A17" i="12"/>
  <c r="E17" i="12" s="1"/>
  <c r="A18" i="12"/>
  <c r="E18" i="12" s="1"/>
  <c r="A19" i="12"/>
  <c r="E19" i="12" s="1"/>
  <c r="A20" i="12"/>
  <c r="E20" i="12" s="1"/>
  <c r="A21" i="12"/>
  <c r="E21" i="12" s="1"/>
  <c r="A22" i="12"/>
  <c r="E22" i="12" s="1"/>
  <c r="A23" i="12"/>
  <c r="E23" i="12" s="1"/>
  <c r="A24" i="12"/>
  <c r="E24" i="12" s="1"/>
  <c r="A25" i="12"/>
  <c r="E25" i="12" s="1"/>
  <c r="A26" i="12"/>
  <c r="E26" i="12" s="1"/>
  <c r="A27" i="12"/>
  <c r="E27" i="12" s="1"/>
  <c r="A28" i="12"/>
  <c r="E28" i="12" s="1"/>
  <c r="A29" i="12"/>
  <c r="E29" i="12" s="1"/>
  <c r="A30" i="12"/>
  <c r="E30" i="12" s="1"/>
  <c r="A31" i="12"/>
  <c r="E31" i="12" s="1"/>
  <c r="A32" i="12"/>
  <c r="E32" i="12" s="1"/>
  <c r="A33" i="12"/>
  <c r="E33" i="12" s="1"/>
  <c r="A34" i="12"/>
  <c r="E34" i="12" s="1"/>
  <c r="A35" i="12"/>
  <c r="E35" i="12" s="1"/>
  <c r="A36" i="12"/>
  <c r="E36" i="12" s="1"/>
  <c r="A37" i="12"/>
  <c r="E37" i="12" s="1"/>
  <c r="A38" i="12"/>
  <c r="E38" i="12" s="1"/>
  <c r="A39" i="12"/>
  <c r="E39" i="12" s="1"/>
  <c r="A40" i="12"/>
  <c r="E40" i="12" s="1"/>
  <c r="A41" i="12"/>
  <c r="E41" i="12" s="1"/>
  <c r="A42" i="12"/>
  <c r="E42" i="12" s="1"/>
  <c r="A43" i="12"/>
  <c r="E43" i="12" s="1"/>
  <c r="A44" i="12"/>
  <c r="E44" i="12" s="1"/>
  <c r="A45" i="12"/>
  <c r="E45" i="12" s="1"/>
  <c r="A46" i="12"/>
  <c r="E46" i="12" s="1"/>
  <c r="A47" i="12"/>
  <c r="E47" i="12" s="1"/>
  <c r="A48" i="12"/>
  <c r="E48" i="12" s="1"/>
  <c r="A49" i="12"/>
  <c r="E49" i="12" s="1"/>
  <c r="A50" i="12"/>
  <c r="E50" i="12" s="1"/>
  <c r="A51" i="12"/>
  <c r="E51" i="12" s="1"/>
  <c r="A52" i="12"/>
  <c r="E52" i="12" s="1"/>
  <c r="A53" i="12"/>
  <c r="E53" i="12" s="1"/>
  <c r="A54" i="12"/>
  <c r="E54" i="12" s="1"/>
  <c r="A55" i="12"/>
  <c r="E55" i="12" s="1"/>
  <c r="A56" i="12"/>
  <c r="E56" i="12" s="1"/>
  <c r="A57" i="12"/>
  <c r="E57" i="12" s="1"/>
  <c r="A58" i="12"/>
  <c r="E58" i="12" s="1"/>
  <c r="A59" i="12"/>
  <c r="E59" i="12" s="1"/>
  <c r="A60" i="12"/>
  <c r="E60" i="12" s="1"/>
  <c r="A61" i="12"/>
  <c r="E61" i="12" s="1"/>
  <c r="A62" i="12"/>
  <c r="E62" i="12" s="1"/>
  <c r="A63" i="12"/>
  <c r="E63" i="12" s="1"/>
  <c r="A64" i="12"/>
  <c r="E64" i="12" s="1"/>
  <c r="A65" i="12"/>
  <c r="E65" i="12" s="1"/>
  <c r="A66" i="12"/>
  <c r="E66" i="12" s="1"/>
  <c r="A67" i="12"/>
  <c r="E67" i="12" s="1"/>
  <c r="A68" i="12"/>
  <c r="E68" i="12" s="1"/>
  <c r="A69" i="12"/>
  <c r="E69" i="12" s="1"/>
  <c r="A70" i="12"/>
  <c r="E70" i="12" s="1"/>
  <c r="A71" i="12"/>
  <c r="E71" i="12" s="1"/>
  <c r="A72" i="12"/>
  <c r="E72" i="12" s="1"/>
  <c r="A73" i="12"/>
  <c r="E73" i="12" s="1"/>
  <c r="A74" i="12"/>
  <c r="E74" i="12" s="1"/>
  <c r="A75" i="12"/>
  <c r="E75" i="12" s="1"/>
  <c r="A76" i="12"/>
  <c r="E76" i="12" s="1"/>
  <c r="A77" i="12"/>
  <c r="E77" i="12" s="1"/>
  <c r="A78" i="12"/>
  <c r="E78" i="12" s="1"/>
  <c r="A79" i="12"/>
  <c r="E79" i="12" s="1"/>
  <c r="A80" i="12"/>
  <c r="E80" i="12" s="1"/>
  <c r="A81" i="12"/>
  <c r="E81" i="12" s="1"/>
  <c r="A82" i="12"/>
  <c r="E82" i="12" s="1"/>
  <c r="A83" i="12"/>
  <c r="E83" i="12" s="1"/>
  <c r="A84" i="12"/>
  <c r="E84" i="12" s="1"/>
  <c r="A85" i="12"/>
  <c r="E85" i="12" s="1"/>
  <c r="A86" i="12"/>
  <c r="E86" i="12" s="1"/>
  <c r="A87" i="12"/>
  <c r="E87" i="12" s="1"/>
  <c r="A88" i="12"/>
  <c r="E88" i="12" s="1"/>
  <c r="A89" i="12"/>
  <c r="E89" i="12" s="1"/>
  <c r="A90" i="12"/>
  <c r="E90" i="12" s="1"/>
  <c r="A91" i="12"/>
  <c r="E91" i="12" s="1"/>
  <c r="A92" i="12"/>
  <c r="E92" i="12" s="1"/>
  <c r="A93" i="12"/>
  <c r="E93" i="12" s="1"/>
  <c r="A94" i="12"/>
  <c r="E94" i="12" s="1"/>
  <c r="A95" i="12"/>
  <c r="E95" i="12" s="1"/>
  <c r="A96" i="12"/>
  <c r="E96" i="12" s="1"/>
  <c r="A97" i="12"/>
  <c r="E97" i="12" s="1"/>
  <c r="A98" i="12"/>
  <c r="E98" i="12" s="1"/>
  <c r="A99" i="12"/>
  <c r="E99" i="12" s="1"/>
  <c r="A100" i="12"/>
  <c r="E100" i="12" s="1"/>
  <c r="A101" i="12"/>
  <c r="E101" i="12" s="1"/>
  <c r="A102" i="12"/>
  <c r="E102" i="12" s="1"/>
  <c r="A103" i="12"/>
  <c r="E103" i="12" s="1"/>
  <c r="A104" i="12"/>
  <c r="E104" i="12" s="1"/>
  <c r="A105" i="12"/>
  <c r="E105" i="12" s="1"/>
  <c r="A106" i="12"/>
  <c r="E106" i="12" s="1"/>
  <c r="A107" i="12"/>
  <c r="E107" i="12" s="1"/>
  <c r="A108" i="12"/>
  <c r="E108" i="12" s="1"/>
  <c r="A109" i="12"/>
  <c r="E109" i="12" s="1"/>
  <c r="A110" i="12"/>
  <c r="E110" i="12" s="1"/>
  <c r="A111" i="12"/>
  <c r="E111" i="12" s="1"/>
  <c r="A112" i="12"/>
  <c r="E112" i="12" s="1"/>
  <c r="A113" i="12"/>
  <c r="E113" i="12" s="1"/>
  <c r="A114" i="12"/>
  <c r="E114" i="12" s="1"/>
  <c r="A115" i="12"/>
  <c r="E115" i="12" s="1"/>
  <c r="A116" i="12"/>
  <c r="E116" i="12" s="1"/>
  <c r="A117" i="12"/>
  <c r="E117" i="12" s="1"/>
  <c r="A118" i="12"/>
  <c r="E118" i="12" s="1"/>
  <c r="A119" i="12"/>
  <c r="E119" i="12" s="1"/>
  <c r="A120" i="12"/>
  <c r="E120" i="12" s="1"/>
  <c r="A121" i="12"/>
  <c r="E121" i="12" s="1"/>
  <c r="A122" i="12"/>
  <c r="E122" i="12" s="1"/>
  <c r="A123" i="12"/>
  <c r="E123" i="12" s="1"/>
  <c r="A124" i="12"/>
  <c r="E124" i="12" s="1"/>
  <c r="A125" i="12"/>
  <c r="E125" i="12" s="1"/>
  <c r="A126" i="12"/>
  <c r="E126" i="12" s="1"/>
  <c r="A127" i="12"/>
  <c r="E127" i="12" s="1"/>
  <c r="A128" i="12"/>
  <c r="E128" i="12" s="1"/>
  <c r="A129" i="12"/>
  <c r="E129" i="12" s="1"/>
  <c r="A130" i="12"/>
  <c r="E130" i="12" s="1"/>
  <c r="A131" i="12"/>
  <c r="E131" i="12" s="1"/>
  <c r="A132" i="12"/>
  <c r="E132" i="12" s="1"/>
  <c r="A133" i="12"/>
  <c r="E133" i="12" s="1"/>
  <c r="A134" i="12"/>
  <c r="E134" i="12" s="1"/>
  <c r="A135" i="12"/>
  <c r="E135" i="12" s="1"/>
  <c r="A136" i="12"/>
  <c r="E136" i="12" s="1"/>
  <c r="A137" i="12"/>
  <c r="E137" i="12" s="1"/>
  <c r="A138" i="12"/>
  <c r="E138" i="12" s="1"/>
  <c r="A139" i="12"/>
  <c r="E139" i="12" s="1"/>
  <c r="A140" i="12"/>
  <c r="E140" i="12" s="1"/>
  <c r="A141" i="12"/>
  <c r="E141" i="12" s="1"/>
  <c r="A142" i="12"/>
  <c r="E142" i="12" s="1"/>
  <c r="A143" i="12"/>
  <c r="E143" i="12" s="1"/>
  <c r="A144" i="12"/>
  <c r="E144" i="12" s="1"/>
  <c r="A145" i="12"/>
  <c r="E145" i="12" s="1"/>
  <c r="A146" i="12"/>
  <c r="E146" i="12" s="1"/>
  <c r="A147" i="12"/>
  <c r="E147" i="12" s="1"/>
  <c r="A148" i="12"/>
  <c r="E148" i="12" s="1"/>
  <c r="A149" i="12"/>
  <c r="E149" i="12" s="1"/>
  <c r="A150" i="12"/>
  <c r="E150" i="12" s="1"/>
  <c r="A151" i="12"/>
  <c r="E151" i="12" s="1"/>
  <c r="A152" i="12"/>
  <c r="E152" i="12" s="1"/>
  <c r="A153" i="12"/>
  <c r="E153" i="12" s="1"/>
  <c r="A154" i="12"/>
  <c r="E154" i="12" s="1"/>
  <c r="A155" i="12"/>
  <c r="E155" i="12" s="1"/>
  <c r="A156" i="12"/>
  <c r="E156" i="12" s="1"/>
  <c r="A157" i="12"/>
  <c r="E157" i="12" s="1"/>
  <c r="A158" i="12"/>
  <c r="E158" i="12" s="1"/>
  <c r="A159" i="12"/>
  <c r="E159" i="12" s="1"/>
  <c r="A160" i="12"/>
  <c r="E160" i="12" s="1"/>
  <c r="A161" i="12"/>
  <c r="E161" i="12" s="1"/>
  <c r="A162" i="12"/>
  <c r="E162" i="12" s="1"/>
  <c r="A163" i="12"/>
  <c r="E163" i="12" s="1"/>
  <c r="A164" i="12"/>
  <c r="E164" i="12" s="1"/>
  <c r="A165" i="12"/>
  <c r="E165" i="12" s="1"/>
  <c r="A166" i="12"/>
  <c r="E166" i="12" s="1"/>
  <c r="A167" i="12"/>
  <c r="E167" i="12" s="1"/>
  <c r="A168" i="12"/>
  <c r="E168" i="12" s="1"/>
  <c r="A169" i="12"/>
  <c r="E169" i="12" s="1"/>
  <c r="A170" i="12"/>
  <c r="E170" i="12" s="1"/>
  <c r="A171" i="12"/>
  <c r="E171" i="12" s="1"/>
  <c r="A172" i="12"/>
  <c r="E172" i="12" s="1"/>
  <c r="A173" i="12"/>
  <c r="E173" i="12" s="1"/>
  <c r="A174" i="12"/>
  <c r="E174" i="12" s="1"/>
  <c r="A175" i="12"/>
  <c r="E175" i="12" s="1"/>
  <c r="A176" i="12"/>
  <c r="E176" i="12" s="1"/>
  <c r="A177" i="12"/>
  <c r="E177" i="12" s="1"/>
  <c r="A178" i="12"/>
  <c r="E178" i="12" s="1"/>
  <c r="A179" i="12"/>
  <c r="E179" i="12" s="1"/>
  <c r="A180" i="12"/>
  <c r="E180" i="12" s="1"/>
  <c r="A181" i="12"/>
  <c r="E181" i="12" s="1"/>
  <c r="A182" i="12"/>
  <c r="E182" i="12" s="1"/>
  <c r="A183" i="12"/>
  <c r="E183" i="12" s="1"/>
  <c r="A184" i="12"/>
  <c r="E184" i="12" s="1"/>
  <c r="A185" i="12"/>
  <c r="E185" i="12" s="1"/>
  <c r="A186" i="12"/>
  <c r="E186" i="12" s="1"/>
  <c r="A187" i="12"/>
  <c r="E187" i="12" s="1"/>
  <c r="A188" i="12"/>
  <c r="E188" i="12" s="1"/>
  <c r="A189" i="12"/>
  <c r="E189" i="12" s="1"/>
  <c r="A190" i="12"/>
  <c r="E190" i="12" s="1"/>
  <c r="A191" i="12"/>
  <c r="E191" i="12" s="1"/>
  <c r="A192" i="12"/>
  <c r="E192" i="12" s="1"/>
  <c r="A193" i="12"/>
  <c r="E193" i="12" s="1"/>
  <c r="A194" i="12"/>
  <c r="E194" i="12" s="1"/>
  <c r="A195" i="12"/>
  <c r="E195" i="12" s="1"/>
  <c r="A196" i="12"/>
  <c r="E196" i="12" s="1"/>
  <c r="A197" i="12"/>
  <c r="E197" i="12" s="1"/>
  <c r="A198" i="12"/>
  <c r="E198" i="12" s="1"/>
  <c r="A199" i="12"/>
  <c r="E199" i="12" s="1"/>
  <c r="A200" i="12"/>
  <c r="E200" i="12" s="1"/>
  <c r="A201" i="12"/>
  <c r="E201" i="12" s="1"/>
  <c r="A202" i="12"/>
  <c r="E202" i="12" s="1"/>
  <c r="A203" i="12"/>
  <c r="E203" i="12" s="1"/>
  <c r="A204" i="12"/>
  <c r="E204" i="12" s="1"/>
  <c r="A205" i="12"/>
  <c r="E205" i="12" s="1"/>
  <c r="A206" i="12"/>
  <c r="E206" i="12" s="1"/>
  <c r="A207" i="12"/>
  <c r="E207" i="12" s="1"/>
  <c r="A208" i="12"/>
  <c r="E208" i="12" s="1"/>
  <c r="A209" i="12"/>
  <c r="E209" i="12" s="1"/>
  <c r="A210" i="12"/>
  <c r="E210" i="12" s="1"/>
  <c r="A211" i="12"/>
  <c r="E211" i="12" s="1"/>
  <c r="A212" i="12"/>
  <c r="E212" i="12" s="1"/>
  <c r="A213" i="12"/>
  <c r="E213" i="12" s="1"/>
  <c r="A214" i="12"/>
  <c r="E214" i="12" s="1"/>
  <c r="A215" i="12"/>
  <c r="E215" i="12" s="1"/>
  <c r="A216" i="12"/>
  <c r="E216" i="12" s="1"/>
  <c r="A217" i="12"/>
  <c r="E217" i="12" s="1"/>
  <c r="A218" i="12"/>
  <c r="E218" i="12" s="1"/>
  <c r="A219" i="12"/>
  <c r="E219" i="12" s="1"/>
  <c r="A220" i="12"/>
  <c r="E220" i="12" s="1"/>
  <c r="A221" i="12"/>
  <c r="E221" i="12" s="1"/>
  <c r="A222" i="12"/>
  <c r="E222" i="12" s="1"/>
  <c r="A223" i="12"/>
  <c r="E223" i="12" s="1"/>
  <c r="A224" i="12"/>
  <c r="E224" i="12" s="1"/>
  <c r="A225" i="12"/>
  <c r="E225" i="12" s="1"/>
  <c r="A226" i="12"/>
  <c r="E226" i="12" s="1"/>
  <c r="A227" i="12"/>
  <c r="E227" i="12" s="1"/>
  <c r="A228" i="12"/>
  <c r="E228" i="12" s="1"/>
  <c r="A229" i="12"/>
  <c r="E229" i="12" s="1"/>
  <c r="A230" i="12"/>
  <c r="E230" i="12" s="1"/>
  <c r="A231" i="12"/>
  <c r="E231" i="12" s="1"/>
  <c r="A232" i="12"/>
  <c r="E232" i="12" s="1"/>
  <c r="A233" i="12"/>
  <c r="E233" i="12" s="1"/>
  <c r="A234" i="12"/>
  <c r="E234" i="12" s="1"/>
  <c r="A235" i="12"/>
  <c r="E235" i="12" s="1"/>
  <c r="A236" i="12"/>
  <c r="E236" i="12" s="1"/>
  <c r="A237" i="12"/>
  <c r="E237" i="12" s="1"/>
  <c r="A238" i="12"/>
  <c r="E238" i="12" s="1"/>
  <c r="A239" i="12"/>
  <c r="E239" i="12" s="1"/>
  <c r="A240" i="12"/>
  <c r="E240" i="12" s="1"/>
  <c r="A241" i="12"/>
  <c r="E241" i="12" s="1"/>
  <c r="A242" i="12"/>
  <c r="E242" i="12" s="1"/>
  <c r="A243" i="12"/>
  <c r="E243" i="12" s="1"/>
  <c r="A244" i="12"/>
  <c r="E244" i="12" s="1"/>
  <c r="A245" i="12"/>
  <c r="E245" i="12" s="1"/>
  <c r="A246" i="12"/>
  <c r="E246" i="12" s="1"/>
  <c r="A247" i="12"/>
  <c r="E247" i="12" s="1"/>
  <c r="A248" i="12"/>
  <c r="E248" i="12" s="1"/>
  <c r="A249" i="12"/>
  <c r="E249" i="12" s="1"/>
  <c r="A250" i="12"/>
  <c r="E250" i="12" s="1"/>
  <c r="A251" i="12"/>
  <c r="E251" i="12" s="1"/>
  <c r="A252" i="12"/>
  <c r="E252" i="12" s="1"/>
  <c r="A253" i="12"/>
  <c r="E253" i="12" s="1"/>
  <c r="A254" i="12"/>
  <c r="E254" i="12" s="1"/>
  <c r="A255" i="12"/>
  <c r="E255" i="12" s="1"/>
  <c r="A256" i="12"/>
  <c r="E256" i="12" s="1"/>
  <c r="A257" i="12"/>
  <c r="E257" i="12" s="1"/>
  <c r="A258" i="12"/>
  <c r="E258" i="12" s="1"/>
  <c r="A259" i="12"/>
  <c r="E259" i="12" s="1"/>
  <c r="A260" i="12"/>
  <c r="E260" i="12" s="1"/>
  <c r="A261" i="12"/>
  <c r="E261" i="12" s="1"/>
  <c r="A262" i="12"/>
  <c r="E262" i="12" s="1"/>
  <c r="A263" i="12"/>
  <c r="E263" i="12" s="1"/>
  <c r="A264" i="12"/>
  <c r="E264" i="12" s="1"/>
  <c r="A265" i="12"/>
  <c r="E265" i="12" s="1"/>
  <c r="A266" i="12"/>
  <c r="E266" i="12" s="1"/>
  <c r="A267" i="12"/>
  <c r="E267" i="12" s="1"/>
  <c r="A268" i="12"/>
  <c r="E268" i="12" s="1"/>
  <c r="A269" i="12"/>
  <c r="E269" i="12" s="1"/>
  <c r="A270" i="12"/>
  <c r="E270" i="12" s="1"/>
  <c r="A271" i="12"/>
  <c r="E271" i="12" s="1"/>
  <c r="A272" i="12"/>
  <c r="E272" i="12" s="1"/>
  <c r="A273" i="12"/>
  <c r="E273" i="12" s="1"/>
  <c r="A274" i="12"/>
  <c r="E274" i="12" s="1"/>
  <c r="A275" i="12"/>
  <c r="E275" i="12" s="1"/>
  <c r="A276" i="12"/>
  <c r="E276" i="12" s="1"/>
  <c r="A277" i="12"/>
  <c r="E277" i="12" s="1"/>
  <c r="A278" i="12"/>
  <c r="E278" i="12" s="1"/>
  <c r="A279" i="12"/>
  <c r="E279" i="12" s="1"/>
  <c r="A280" i="12"/>
  <c r="E280" i="12" s="1"/>
  <c r="A281" i="12"/>
  <c r="E281" i="12" s="1"/>
  <c r="A282" i="12"/>
  <c r="E282" i="12" s="1"/>
  <c r="A283" i="12"/>
  <c r="E283" i="12" s="1"/>
  <c r="A284" i="12"/>
  <c r="E284" i="12" s="1"/>
  <c r="A285" i="12"/>
  <c r="E285" i="12" s="1"/>
  <c r="A286" i="12"/>
  <c r="E286" i="12" s="1"/>
  <c r="A287" i="12"/>
  <c r="E287" i="12" s="1"/>
  <c r="A288" i="12"/>
  <c r="E288" i="12" s="1"/>
  <c r="A289" i="12"/>
  <c r="E289" i="12" s="1"/>
  <c r="A290" i="12"/>
  <c r="E290" i="12" s="1"/>
  <c r="A291" i="12"/>
  <c r="E291" i="12" s="1"/>
  <c r="A292" i="12"/>
  <c r="E292" i="12" s="1"/>
  <c r="A293" i="12"/>
  <c r="E293" i="12" s="1"/>
  <c r="A294" i="12"/>
  <c r="E294" i="12" s="1"/>
  <c r="A295" i="12"/>
  <c r="E295" i="12" s="1"/>
  <c r="A296" i="12"/>
  <c r="E296" i="12" s="1"/>
  <c r="A297" i="12"/>
  <c r="E297" i="12" s="1"/>
  <c r="A298" i="12"/>
  <c r="E298" i="12" s="1"/>
  <c r="A299" i="12"/>
  <c r="E299" i="12" s="1"/>
  <c r="A300" i="12"/>
  <c r="E300" i="12" s="1"/>
  <c r="A301" i="12"/>
  <c r="E301" i="12" s="1"/>
  <c r="A302" i="12"/>
  <c r="E302" i="12" s="1"/>
  <c r="B2" i="9"/>
  <c r="D2" i="9"/>
  <c r="A2" i="10"/>
  <c r="E2" i="10" s="1"/>
  <c r="A3" i="10"/>
  <c r="E3" i="10" s="1"/>
  <c r="A4" i="10"/>
  <c r="E4" i="10" s="1"/>
  <c r="A5" i="10"/>
  <c r="E5" i="10" s="1"/>
  <c r="A6" i="10"/>
  <c r="E6" i="10" s="1"/>
  <c r="A7" i="10"/>
  <c r="E7" i="10" s="1"/>
  <c r="A8" i="10"/>
  <c r="E8" i="10" s="1"/>
  <c r="A9" i="10"/>
  <c r="E9" i="10" s="1"/>
  <c r="A10" i="10"/>
  <c r="E10" i="10" s="1"/>
  <c r="A11" i="10"/>
  <c r="E11" i="10" s="1"/>
  <c r="A12" i="10"/>
  <c r="E12" i="10" s="1"/>
  <c r="A13" i="10"/>
  <c r="E13" i="10" s="1"/>
  <c r="A14" i="10"/>
  <c r="E14" i="10" s="1"/>
  <c r="A15" i="10"/>
  <c r="E15" i="10" s="1"/>
  <c r="A16" i="10"/>
  <c r="E16" i="10" s="1"/>
  <c r="A17" i="10"/>
  <c r="E17" i="10" s="1"/>
  <c r="A18" i="10"/>
  <c r="E18" i="10" s="1"/>
  <c r="A19" i="10"/>
  <c r="E19" i="10" s="1"/>
  <c r="A20" i="10"/>
  <c r="E20" i="10" s="1"/>
  <c r="A21" i="10"/>
  <c r="E21" i="10" s="1"/>
  <c r="A22" i="10"/>
  <c r="E22" i="10" s="1"/>
  <c r="A23" i="10"/>
  <c r="E23" i="10" s="1"/>
  <c r="A24" i="10"/>
  <c r="E24" i="10" s="1"/>
  <c r="A25" i="10"/>
  <c r="E25" i="10" s="1"/>
  <c r="A26" i="10"/>
  <c r="E26" i="10" s="1"/>
  <c r="A27" i="10"/>
  <c r="E27" i="10" s="1"/>
  <c r="A28" i="10"/>
  <c r="E28" i="10" s="1"/>
  <c r="A29" i="10"/>
  <c r="E29" i="10" s="1"/>
  <c r="A30" i="10"/>
  <c r="E30" i="10" s="1"/>
  <c r="A31" i="10"/>
  <c r="E31" i="10" s="1"/>
  <c r="A32" i="10"/>
  <c r="E32" i="10" s="1"/>
  <c r="A33" i="10"/>
  <c r="E33" i="10" s="1"/>
  <c r="A34" i="10"/>
  <c r="E34" i="10" s="1"/>
  <c r="A35" i="10"/>
  <c r="E35" i="10" s="1"/>
  <c r="A36" i="10"/>
  <c r="E36" i="10" s="1"/>
  <c r="A37" i="10"/>
  <c r="E37" i="10" s="1"/>
  <c r="A38" i="10"/>
  <c r="E38" i="10" s="1"/>
  <c r="A39" i="10"/>
  <c r="E39" i="10" s="1"/>
  <c r="A40" i="10"/>
  <c r="E40" i="10" s="1"/>
  <c r="A41" i="10"/>
  <c r="E41" i="10" s="1"/>
  <c r="A42" i="10"/>
  <c r="E42" i="10" s="1"/>
  <c r="A43" i="10"/>
  <c r="E43" i="10" s="1"/>
  <c r="A44" i="10"/>
  <c r="E44" i="10" s="1"/>
  <c r="A45" i="10"/>
  <c r="E45" i="10" s="1"/>
  <c r="A46" i="10"/>
  <c r="E46" i="10" s="1"/>
  <c r="A47" i="10"/>
  <c r="E47" i="10" s="1"/>
  <c r="A48" i="10"/>
  <c r="E48" i="10" s="1"/>
  <c r="A49" i="10"/>
  <c r="E49" i="10" s="1"/>
  <c r="A50" i="10"/>
  <c r="E50" i="10" s="1"/>
  <c r="A51" i="10"/>
  <c r="E51" i="10" s="1"/>
  <c r="A52" i="10"/>
  <c r="E52" i="10" s="1"/>
  <c r="A53" i="10"/>
  <c r="E53" i="10" s="1"/>
  <c r="A54" i="10"/>
  <c r="E54" i="10" s="1"/>
  <c r="A55" i="10"/>
  <c r="E55" i="10" s="1"/>
  <c r="A56" i="10"/>
  <c r="E56" i="10" s="1"/>
  <c r="A57" i="10"/>
  <c r="E57" i="10" s="1"/>
  <c r="A58" i="10"/>
  <c r="E58" i="10" s="1"/>
  <c r="A59" i="10"/>
  <c r="E59" i="10" s="1"/>
  <c r="A60" i="10"/>
  <c r="E60" i="10" s="1"/>
  <c r="A61" i="10"/>
  <c r="E61" i="10" s="1"/>
  <c r="A62" i="10"/>
  <c r="E62" i="10" s="1"/>
  <c r="A63" i="10"/>
  <c r="E63" i="10" s="1"/>
  <c r="A64" i="10"/>
  <c r="E64" i="10" s="1"/>
  <c r="A65" i="10"/>
  <c r="E65" i="10" s="1"/>
  <c r="A66" i="10"/>
  <c r="E66" i="10" s="1"/>
  <c r="A67" i="10"/>
  <c r="E67" i="10" s="1"/>
  <c r="A68" i="10"/>
  <c r="E68" i="10" s="1"/>
  <c r="A69" i="10"/>
  <c r="E69" i="10" s="1"/>
  <c r="A70" i="10"/>
  <c r="E70" i="10" s="1"/>
  <c r="A71" i="10"/>
  <c r="E71" i="10" s="1"/>
  <c r="A72" i="10"/>
  <c r="E72" i="10" s="1"/>
  <c r="A73" i="10"/>
  <c r="E73" i="10" s="1"/>
  <c r="A74" i="10"/>
  <c r="E74" i="10" s="1"/>
  <c r="A75" i="10"/>
  <c r="E75" i="10" s="1"/>
  <c r="A76" i="10"/>
  <c r="E76" i="10" s="1"/>
  <c r="A77" i="10"/>
  <c r="E77" i="10" s="1"/>
  <c r="A78" i="10"/>
  <c r="E78" i="10" s="1"/>
  <c r="A79" i="10"/>
  <c r="E79" i="10" s="1"/>
  <c r="A80" i="10"/>
  <c r="E80" i="10" s="1"/>
  <c r="A81" i="10"/>
  <c r="E81" i="10" s="1"/>
  <c r="A82" i="10"/>
  <c r="E82" i="10" s="1"/>
  <c r="A83" i="10"/>
  <c r="E83" i="10" s="1"/>
  <c r="A84" i="10"/>
  <c r="E84" i="10" s="1"/>
  <c r="A85" i="10"/>
  <c r="E85" i="10" s="1"/>
  <c r="A86" i="10"/>
  <c r="E86" i="10" s="1"/>
  <c r="A87" i="10"/>
  <c r="E87" i="10" s="1"/>
  <c r="A88" i="10"/>
  <c r="E88" i="10" s="1"/>
  <c r="A89" i="10"/>
  <c r="E89" i="10" s="1"/>
  <c r="A90" i="10"/>
  <c r="E90" i="10" s="1"/>
  <c r="A91" i="10"/>
  <c r="E91" i="10" s="1"/>
  <c r="A92" i="10"/>
  <c r="E92" i="10" s="1"/>
  <c r="A93" i="10"/>
  <c r="E93" i="10" s="1"/>
  <c r="A94" i="10"/>
  <c r="E94" i="10" s="1"/>
  <c r="A95" i="10"/>
  <c r="E95" i="10" s="1"/>
  <c r="A96" i="10"/>
  <c r="E96" i="10" s="1"/>
  <c r="A97" i="10"/>
  <c r="E97" i="10" s="1"/>
  <c r="A98" i="10"/>
  <c r="E98" i="10" s="1"/>
  <c r="A99" i="10"/>
  <c r="E99" i="10" s="1"/>
  <c r="A100" i="10"/>
  <c r="E100" i="10" s="1"/>
  <c r="A101" i="10"/>
  <c r="E101" i="10" s="1"/>
  <c r="A102" i="10"/>
  <c r="E102" i="10" s="1"/>
  <c r="A103" i="10"/>
  <c r="E103" i="10" s="1"/>
  <c r="A104" i="10"/>
  <c r="E104" i="10" s="1"/>
  <c r="A105" i="10"/>
  <c r="E105" i="10" s="1"/>
  <c r="A106" i="10"/>
  <c r="E106" i="10" s="1"/>
  <c r="A107" i="10"/>
  <c r="E107" i="10" s="1"/>
  <c r="A108" i="10"/>
  <c r="E108" i="10" s="1"/>
  <c r="A109" i="10"/>
  <c r="E109" i="10" s="1"/>
  <c r="A110" i="10"/>
  <c r="E110" i="10" s="1"/>
  <c r="A111" i="10"/>
  <c r="E111" i="10" s="1"/>
  <c r="A112" i="10"/>
  <c r="E112" i="10" s="1"/>
  <c r="A113" i="10"/>
  <c r="E113" i="10" s="1"/>
  <c r="A114" i="10"/>
  <c r="E114" i="10" s="1"/>
  <c r="A115" i="10"/>
  <c r="E115" i="10" s="1"/>
  <c r="A116" i="10"/>
  <c r="E116" i="10" s="1"/>
  <c r="A117" i="10"/>
  <c r="E117" i="10" s="1"/>
  <c r="A118" i="10"/>
  <c r="E118" i="10" s="1"/>
  <c r="A119" i="10"/>
  <c r="E119" i="10" s="1"/>
  <c r="A120" i="10"/>
  <c r="E120" i="10" s="1"/>
  <c r="A121" i="10"/>
  <c r="E121" i="10" s="1"/>
  <c r="A122" i="10"/>
  <c r="E122" i="10" s="1"/>
  <c r="A123" i="10"/>
  <c r="E123" i="10" s="1"/>
  <c r="A124" i="10"/>
  <c r="E124" i="10" s="1"/>
  <c r="A125" i="10"/>
  <c r="E125" i="10" s="1"/>
  <c r="A126" i="10"/>
  <c r="E126" i="10" s="1"/>
  <c r="A127" i="10"/>
  <c r="E127" i="10" s="1"/>
  <c r="A128" i="10"/>
  <c r="E128" i="10" s="1"/>
  <c r="A129" i="10"/>
  <c r="E129" i="10" s="1"/>
  <c r="A130" i="10"/>
  <c r="E130" i="10" s="1"/>
  <c r="A131" i="10"/>
  <c r="E131" i="10" s="1"/>
  <c r="A132" i="10"/>
  <c r="E132" i="10" s="1"/>
  <c r="A133" i="10"/>
  <c r="E133" i="10" s="1"/>
  <c r="A134" i="10"/>
  <c r="E134" i="10" s="1"/>
  <c r="A135" i="10"/>
  <c r="E135" i="10" s="1"/>
  <c r="A136" i="10"/>
  <c r="E136" i="10" s="1"/>
  <c r="A137" i="10"/>
  <c r="E137" i="10" s="1"/>
  <c r="A138" i="10"/>
  <c r="E138" i="10" s="1"/>
  <c r="A139" i="10"/>
  <c r="E139" i="10" s="1"/>
  <c r="A140" i="10"/>
  <c r="E140" i="10" s="1"/>
  <c r="A141" i="10"/>
  <c r="E141" i="10" s="1"/>
  <c r="A142" i="10"/>
  <c r="E142" i="10" s="1"/>
  <c r="A143" i="10"/>
  <c r="E143" i="10" s="1"/>
  <c r="A144" i="10"/>
  <c r="E144" i="10" s="1"/>
  <c r="A145" i="10"/>
  <c r="E145" i="10" s="1"/>
  <c r="A146" i="10"/>
  <c r="E146" i="10" s="1"/>
  <c r="A147" i="10"/>
  <c r="E147" i="10" s="1"/>
  <c r="A148" i="10"/>
  <c r="E148" i="10" s="1"/>
  <c r="A149" i="10"/>
  <c r="E149" i="10" s="1"/>
  <c r="A150" i="10"/>
  <c r="E150" i="10" s="1"/>
  <c r="A151" i="10"/>
  <c r="E151" i="10" s="1"/>
  <c r="A152" i="10"/>
  <c r="E152" i="10" s="1"/>
  <c r="A153" i="10"/>
  <c r="E153" i="10" s="1"/>
  <c r="A154" i="10"/>
  <c r="E154" i="10" s="1"/>
  <c r="A155" i="10"/>
  <c r="E155" i="10" s="1"/>
  <c r="A156" i="10"/>
  <c r="E156" i="10" s="1"/>
  <c r="A157" i="10"/>
  <c r="E157" i="10" s="1"/>
  <c r="A158" i="10"/>
  <c r="E158" i="10" s="1"/>
  <c r="A159" i="10"/>
  <c r="E159" i="10" s="1"/>
  <c r="A160" i="10"/>
  <c r="E160" i="10" s="1"/>
  <c r="A161" i="10"/>
  <c r="E161" i="10" s="1"/>
  <c r="A162" i="10"/>
  <c r="E162" i="10" s="1"/>
  <c r="A163" i="10"/>
  <c r="E163" i="10" s="1"/>
  <c r="A164" i="10"/>
  <c r="E164" i="10" s="1"/>
  <c r="A165" i="10"/>
  <c r="E165" i="10" s="1"/>
  <c r="A166" i="10"/>
  <c r="E166" i="10" s="1"/>
  <c r="A167" i="10"/>
  <c r="E167" i="10" s="1"/>
  <c r="A168" i="10"/>
  <c r="E168" i="10" s="1"/>
  <c r="A169" i="10"/>
  <c r="E169" i="10" s="1"/>
  <c r="A170" i="10"/>
  <c r="E170" i="10" s="1"/>
  <c r="A171" i="10"/>
  <c r="E171" i="10" s="1"/>
  <c r="A172" i="10"/>
  <c r="E172" i="10" s="1"/>
  <c r="A173" i="10"/>
  <c r="E173" i="10" s="1"/>
  <c r="A174" i="10"/>
  <c r="E174" i="10" s="1"/>
  <c r="A175" i="10"/>
  <c r="E175" i="10" s="1"/>
  <c r="A176" i="10"/>
  <c r="E176" i="10" s="1"/>
  <c r="A177" i="10"/>
  <c r="E177" i="10" s="1"/>
  <c r="A178" i="10"/>
  <c r="E178" i="10" s="1"/>
  <c r="A179" i="10"/>
  <c r="E179" i="10" s="1"/>
  <c r="A180" i="10"/>
  <c r="E180" i="10" s="1"/>
  <c r="A181" i="10"/>
  <c r="E181" i="10" s="1"/>
  <c r="A182" i="10"/>
  <c r="E182" i="10" s="1"/>
  <c r="A183" i="10"/>
  <c r="E183" i="10" s="1"/>
  <c r="A184" i="10"/>
  <c r="E184" i="10" s="1"/>
  <c r="A185" i="10"/>
  <c r="E185" i="10" s="1"/>
  <c r="A186" i="10"/>
  <c r="E186" i="10" s="1"/>
  <c r="A187" i="10"/>
  <c r="E187" i="10" s="1"/>
  <c r="A188" i="10"/>
  <c r="E188" i="10" s="1"/>
  <c r="A189" i="10"/>
  <c r="E189" i="10" s="1"/>
  <c r="A190" i="10"/>
  <c r="E190" i="10" s="1"/>
  <c r="A191" i="10"/>
  <c r="E191" i="10" s="1"/>
  <c r="A192" i="10"/>
  <c r="E192" i="10" s="1"/>
  <c r="A193" i="10"/>
  <c r="E193" i="10" s="1"/>
  <c r="A194" i="10"/>
  <c r="E194" i="10" s="1"/>
  <c r="A195" i="10"/>
  <c r="E195" i="10" s="1"/>
  <c r="A196" i="10"/>
  <c r="E196" i="10" s="1"/>
  <c r="A197" i="10"/>
  <c r="E197" i="10" s="1"/>
  <c r="A198" i="10"/>
  <c r="E198" i="10" s="1"/>
  <c r="A199" i="10"/>
  <c r="E199" i="10" s="1"/>
  <c r="A200" i="10"/>
  <c r="E200" i="10" s="1"/>
  <c r="A201" i="10"/>
  <c r="E201" i="10" s="1"/>
  <c r="A202" i="10"/>
  <c r="E202" i="10" s="1"/>
  <c r="A203" i="10"/>
  <c r="E203" i="10" s="1"/>
  <c r="A204" i="10"/>
  <c r="E204" i="10" s="1"/>
  <c r="A205" i="10"/>
  <c r="E205" i="10" s="1"/>
  <c r="A206" i="10"/>
  <c r="E206" i="10" s="1"/>
  <c r="A207" i="10"/>
  <c r="E207" i="10" s="1"/>
  <c r="A208" i="10"/>
  <c r="E208" i="10" s="1"/>
  <c r="A209" i="10"/>
  <c r="E209" i="10" s="1"/>
  <c r="A210" i="10"/>
  <c r="E210" i="10" s="1"/>
  <c r="A211" i="10"/>
  <c r="E211" i="10" s="1"/>
  <c r="A212" i="10"/>
  <c r="E212" i="10" s="1"/>
  <c r="A213" i="10"/>
  <c r="E213" i="10" s="1"/>
  <c r="A214" i="10"/>
  <c r="E214" i="10" s="1"/>
  <c r="A215" i="10"/>
  <c r="E215" i="10" s="1"/>
  <c r="A216" i="10"/>
  <c r="E216" i="10" s="1"/>
  <c r="A217" i="10"/>
  <c r="E217" i="10" s="1"/>
  <c r="A218" i="10"/>
  <c r="E218" i="10" s="1"/>
  <c r="A219" i="10"/>
  <c r="E219" i="10" s="1"/>
  <c r="A220" i="10"/>
  <c r="E220" i="10" s="1"/>
  <c r="A221" i="10"/>
  <c r="E221" i="10" s="1"/>
  <c r="A222" i="10"/>
  <c r="E222" i="10" s="1"/>
  <c r="A223" i="10"/>
  <c r="E223" i="10" s="1"/>
  <c r="A224" i="10"/>
  <c r="E224" i="10" s="1"/>
  <c r="A225" i="10"/>
  <c r="E225" i="10" s="1"/>
  <c r="A226" i="10"/>
  <c r="E226" i="10" s="1"/>
  <c r="A227" i="10"/>
  <c r="E227" i="10" s="1"/>
  <c r="A228" i="10"/>
  <c r="E228" i="10" s="1"/>
  <c r="A229" i="10"/>
  <c r="E229" i="10" s="1"/>
  <c r="A230" i="10"/>
  <c r="E230" i="10" s="1"/>
  <c r="A231" i="10"/>
  <c r="E231" i="10" s="1"/>
  <c r="A232" i="10"/>
  <c r="E232" i="10" s="1"/>
  <c r="A233" i="10"/>
  <c r="E233" i="10" s="1"/>
  <c r="A234" i="10"/>
  <c r="E234" i="10" s="1"/>
  <c r="A235" i="10"/>
  <c r="E235" i="10" s="1"/>
  <c r="A236" i="10"/>
  <c r="E236" i="10" s="1"/>
  <c r="A237" i="10"/>
  <c r="E237" i="10" s="1"/>
  <c r="A238" i="10"/>
  <c r="E238" i="10" s="1"/>
  <c r="A239" i="10"/>
  <c r="E239" i="10" s="1"/>
  <c r="A240" i="10"/>
  <c r="E240" i="10" s="1"/>
  <c r="A241" i="10"/>
  <c r="E241" i="10" s="1"/>
  <c r="A242" i="10"/>
  <c r="E242" i="10" s="1"/>
  <c r="A243" i="10"/>
  <c r="E243" i="10" s="1"/>
  <c r="A244" i="10"/>
  <c r="E244" i="10" s="1"/>
  <c r="A245" i="10"/>
  <c r="E245" i="10" s="1"/>
  <c r="A246" i="10"/>
  <c r="E246" i="10" s="1"/>
  <c r="A247" i="10"/>
  <c r="E247" i="10" s="1"/>
  <c r="A248" i="10"/>
  <c r="E248" i="10" s="1"/>
  <c r="A249" i="10"/>
  <c r="E249" i="10" s="1"/>
  <c r="A250" i="10"/>
  <c r="E250" i="10" s="1"/>
  <c r="A251" i="10"/>
  <c r="E251" i="10" s="1"/>
  <c r="A252" i="10"/>
  <c r="E252" i="10" s="1"/>
  <c r="A253" i="10"/>
  <c r="E253" i="10" s="1"/>
  <c r="A254" i="10"/>
  <c r="E254" i="10" s="1"/>
  <c r="A255" i="10"/>
  <c r="E255" i="10" s="1"/>
  <c r="A256" i="10"/>
  <c r="E256" i="10" s="1"/>
  <c r="A257" i="10"/>
  <c r="E257" i="10" s="1"/>
  <c r="A258" i="10"/>
  <c r="E258" i="10" s="1"/>
  <c r="A259" i="10"/>
  <c r="E259" i="10" s="1"/>
  <c r="A260" i="10"/>
  <c r="E260" i="10" s="1"/>
  <c r="A261" i="10"/>
  <c r="E261" i="10" s="1"/>
  <c r="A262" i="10"/>
  <c r="E262" i="10" s="1"/>
  <c r="A263" i="10"/>
  <c r="E263" i="10" s="1"/>
  <c r="A264" i="10"/>
  <c r="E264" i="10" s="1"/>
  <c r="A265" i="10"/>
  <c r="E265" i="10" s="1"/>
  <c r="A266" i="10"/>
  <c r="E266" i="10" s="1"/>
  <c r="A267" i="10"/>
  <c r="E267" i="10" s="1"/>
  <c r="A268" i="10"/>
  <c r="E268" i="10" s="1"/>
  <c r="A269" i="10"/>
  <c r="E269" i="10" s="1"/>
  <c r="A270" i="10"/>
  <c r="E270" i="10" s="1"/>
  <c r="A271" i="10"/>
  <c r="E271" i="10" s="1"/>
  <c r="A272" i="10"/>
  <c r="E272" i="10" s="1"/>
  <c r="A273" i="10"/>
  <c r="E273" i="10" s="1"/>
  <c r="A274" i="10"/>
  <c r="E274" i="10" s="1"/>
  <c r="A275" i="10"/>
  <c r="E275" i="10" s="1"/>
  <c r="A276" i="10"/>
  <c r="E276" i="10" s="1"/>
  <c r="A277" i="10"/>
  <c r="E277" i="10" s="1"/>
  <c r="A278" i="10"/>
  <c r="E278" i="10" s="1"/>
  <c r="A279" i="10"/>
  <c r="E279" i="10" s="1"/>
  <c r="A280" i="10"/>
  <c r="E280" i="10" s="1"/>
  <c r="A281" i="10"/>
  <c r="E281" i="10" s="1"/>
  <c r="A282" i="10"/>
  <c r="E282" i="10" s="1"/>
  <c r="A283" i="10"/>
  <c r="E283" i="10" s="1"/>
  <c r="A284" i="10"/>
  <c r="E284" i="10" s="1"/>
  <c r="A285" i="10"/>
  <c r="E285" i="10" s="1"/>
  <c r="A286" i="10"/>
  <c r="E286" i="10" s="1"/>
  <c r="A287" i="10"/>
  <c r="E287" i="10" s="1"/>
  <c r="A288" i="10"/>
  <c r="E288" i="10" s="1"/>
  <c r="A289" i="10"/>
  <c r="E289" i="10" s="1"/>
  <c r="A290" i="10"/>
  <c r="E290" i="10" s="1"/>
  <c r="A291" i="10"/>
  <c r="E291" i="10" s="1"/>
  <c r="A292" i="10"/>
  <c r="E292" i="10" s="1"/>
  <c r="A293" i="10"/>
  <c r="E293" i="10" s="1"/>
  <c r="A294" i="10"/>
  <c r="E294" i="10" s="1"/>
  <c r="A295" i="10"/>
  <c r="E295" i="10" s="1"/>
  <c r="A296" i="10"/>
  <c r="E296" i="10" s="1"/>
  <c r="A297" i="10"/>
  <c r="E297" i="10" s="1"/>
  <c r="A298" i="10"/>
  <c r="E298" i="10" s="1"/>
  <c r="A299" i="10"/>
  <c r="E299" i="10" s="1"/>
  <c r="A300" i="10"/>
  <c r="E300" i="10" s="1"/>
  <c r="A301" i="10"/>
  <c r="E301" i="10" s="1"/>
  <c r="A302" i="10"/>
  <c r="E302" i="10" s="1"/>
  <c r="E2" i="5"/>
  <c r="E3" i="5"/>
  <c r="E4" i="5"/>
  <c r="E5" i="5"/>
  <c r="E6" i="5"/>
  <c r="E7" i="5"/>
  <c r="E8" i="5"/>
  <c r="E9" i="5"/>
  <c r="E10" i="5"/>
  <c r="E11" i="5"/>
  <c r="E12" i="5"/>
  <c r="E13" i="5"/>
  <c r="E14" i="5"/>
  <c r="E15" i="5"/>
  <c r="E16" i="5"/>
  <c r="E17" i="5"/>
  <c r="E18" i="5"/>
  <c r="E19" i="5"/>
  <c r="E20" i="5"/>
  <c r="E21" i="5"/>
  <c r="E22" i="5"/>
  <c r="E23" i="5"/>
  <c r="E24" i="5"/>
  <c r="E25" i="5"/>
  <c r="E26" i="5"/>
  <c r="E27" i="5"/>
  <c r="E28" i="5"/>
  <c r="E29" i="5"/>
  <c r="E30" i="5"/>
  <c r="E31" i="5"/>
  <c r="E32" i="5"/>
  <c r="E33" i="5"/>
  <c r="E34" i="5"/>
  <c r="E35" i="5"/>
  <c r="E36" i="5"/>
  <c r="E37" i="5"/>
  <c r="E38" i="5"/>
  <c r="E39" i="5"/>
  <c r="E40" i="5"/>
  <c r="E41" i="5"/>
  <c r="E42" i="5"/>
  <c r="E43" i="5"/>
  <c r="E44" i="5"/>
  <c r="E45" i="5"/>
  <c r="E46" i="5"/>
  <c r="E47" i="5"/>
  <c r="E48" i="5"/>
  <c r="E49" i="5"/>
  <c r="E50" i="5"/>
  <c r="E51" i="5"/>
  <c r="E52" i="5"/>
  <c r="E53" i="5"/>
  <c r="E54" i="5"/>
  <c r="E55" i="5"/>
  <c r="E56" i="5"/>
  <c r="E57" i="5"/>
  <c r="E58" i="5"/>
  <c r="E59" i="5"/>
  <c r="E60" i="5"/>
  <c r="E61" i="5"/>
  <c r="E62" i="5"/>
  <c r="E63" i="5"/>
  <c r="E64" i="5"/>
  <c r="E65" i="5"/>
  <c r="E66" i="5"/>
  <c r="E67" i="5"/>
  <c r="E68" i="5"/>
  <c r="E69" i="5"/>
  <c r="E70" i="5"/>
  <c r="E71" i="5"/>
  <c r="E72" i="5"/>
  <c r="E73" i="5"/>
  <c r="E74" i="5"/>
  <c r="E75" i="5"/>
  <c r="E76" i="5"/>
  <c r="E77" i="5"/>
  <c r="E78" i="5"/>
  <c r="E79" i="5"/>
  <c r="E80" i="5"/>
  <c r="E81" i="5"/>
  <c r="E82" i="5"/>
  <c r="E83" i="5"/>
  <c r="E84" i="5"/>
  <c r="E85" i="5"/>
  <c r="E86" i="5"/>
  <c r="E87" i="5"/>
  <c r="E88" i="5"/>
  <c r="E89" i="5"/>
  <c r="E90" i="5"/>
  <c r="E91" i="5"/>
  <c r="E92" i="5"/>
  <c r="E93" i="5"/>
  <c r="E94" i="5"/>
  <c r="E95" i="5"/>
  <c r="E96" i="5"/>
  <c r="E97" i="5"/>
  <c r="E98" i="5"/>
  <c r="E99" i="5"/>
  <c r="E100" i="5"/>
  <c r="E101" i="5"/>
  <c r="E102" i="5"/>
  <c r="E103" i="5"/>
  <c r="E104" i="5"/>
  <c r="E105" i="5"/>
  <c r="E106" i="5"/>
  <c r="E107" i="5"/>
  <c r="E108" i="5"/>
  <c r="E109" i="5"/>
  <c r="E110" i="5"/>
  <c r="E111" i="5"/>
  <c r="E112" i="5"/>
  <c r="E113" i="5"/>
  <c r="E114" i="5"/>
  <c r="E115" i="5"/>
  <c r="E116" i="5"/>
  <c r="E117" i="5"/>
  <c r="E118" i="5"/>
  <c r="E119" i="5"/>
  <c r="E120" i="5"/>
  <c r="E121" i="5"/>
  <c r="E122" i="5"/>
  <c r="E123" i="5"/>
  <c r="E124" i="5"/>
  <c r="E125" i="5"/>
  <c r="E126" i="5"/>
  <c r="E127" i="5"/>
  <c r="E128" i="5"/>
  <c r="E129" i="5"/>
  <c r="E130" i="5"/>
  <c r="E131" i="5"/>
  <c r="E132" i="5"/>
  <c r="E133" i="5"/>
  <c r="E134" i="5"/>
  <c r="E135" i="5"/>
  <c r="E136" i="5"/>
  <c r="E137" i="5"/>
  <c r="E138" i="5"/>
  <c r="E139" i="5"/>
  <c r="E140" i="5"/>
  <c r="E141" i="5"/>
  <c r="E142" i="5"/>
  <c r="E143" i="5"/>
  <c r="E144" i="5"/>
  <c r="E145" i="5"/>
  <c r="E146" i="5"/>
  <c r="E147" i="5"/>
  <c r="E148" i="5"/>
  <c r="E149" i="5"/>
  <c r="E150" i="5"/>
  <c r="E151" i="5"/>
  <c r="E152" i="5"/>
  <c r="E153" i="5"/>
  <c r="E154" i="5"/>
  <c r="F2" i="9"/>
  <c r="A2" i="20" l="1"/>
  <c r="B15" i="20" s="1"/>
  <c r="C15" i="20" s="1"/>
  <c r="C10" i="7"/>
  <c r="C11" i="7" s="1"/>
  <c r="A2" i="15"/>
  <c r="G3" i="15" a="1"/>
  <c r="G3" i="15" s="1"/>
  <c r="H3" i="15" s="1"/>
  <c r="B29" i="19"/>
  <c r="C29" i="19" s="1"/>
  <c r="B12" i="19"/>
  <c r="C12" i="19" s="1"/>
  <c r="B11" i="19"/>
  <c r="C11" i="19" s="1"/>
  <c r="B28" i="20"/>
  <c r="C28" i="20" s="1"/>
  <c r="A2" i="13"/>
  <c r="B7" i="13" s="1"/>
  <c r="C7" i="13" s="1"/>
  <c r="B23" i="20"/>
  <c r="C23" i="20" s="1"/>
  <c r="F4" i="15"/>
  <c r="G4" i="15" s="1" a="1"/>
  <c r="G4" i="15" s="1"/>
  <c r="H4" i="15" s="1"/>
  <c r="F3" i="18"/>
  <c r="G3" i="18" s="1" a="1"/>
  <c r="G3" i="18" s="1"/>
  <c r="H3" i="18" s="1"/>
  <c r="A2" i="16"/>
  <c r="B21" i="16" s="1"/>
  <c r="C21" i="16" s="1"/>
  <c r="D2" i="16"/>
  <c r="F3" i="20"/>
  <c r="G3" i="20" s="1" a="1"/>
  <c r="G3" i="20" s="1"/>
  <c r="H3" i="20" s="1"/>
  <c r="A2" i="18"/>
  <c r="B21" i="18" s="1"/>
  <c r="C21" i="18" s="1"/>
  <c r="F3" i="19"/>
  <c r="G3" i="19" s="1" a="1"/>
  <c r="G3" i="19" s="1"/>
  <c r="H3" i="19" s="1"/>
  <c r="B29" i="20"/>
  <c r="C29" i="20" s="1"/>
  <c r="B27" i="20"/>
  <c r="C27" i="20" s="1"/>
  <c r="B26" i="20"/>
  <c r="C26" i="20" s="1"/>
  <c r="B25" i="20"/>
  <c r="C25" i="20" s="1"/>
  <c r="B24" i="20"/>
  <c r="C24" i="20" s="1"/>
  <c r="B28" i="19"/>
  <c r="C28" i="19" s="1"/>
  <c r="B22" i="20"/>
  <c r="C22" i="20" s="1"/>
  <c r="B27" i="19"/>
  <c r="C27" i="19" s="1"/>
  <c r="B16" i="19"/>
  <c r="C16" i="19" s="1"/>
  <c r="B13" i="19"/>
  <c r="C13" i="19" s="1"/>
  <c r="D2" i="13"/>
  <c r="B14" i="20"/>
  <c r="C14" i="20" s="1"/>
  <c r="B15" i="19"/>
  <c r="C15" i="19" s="1"/>
  <c r="B13" i="20"/>
  <c r="C13" i="20" s="1"/>
  <c r="B14" i="19"/>
  <c r="C14" i="19" s="1"/>
  <c r="B12" i="20"/>
  <c r="C12" i="20" s="1"/>
  <c r="B11" i="20"/>
  <c r="C11" i="20" s="1"/>
  <c r="B10" i="20"/>
  <c r="C10" i="20" s="1"/>
  <c r="B9" i="20"/>
  <c r="C9" i="20" s="1"/>
  <c r="B26" i="19"/>
  <c r="C26" i="19" s="1"/>
  <c r="B10" i="19"/>
  <c r="C10" i="19" s="1"/>
  <c r="B8" i="20"/>
  <c r="C8" i="20" s="1"/>
  <c r="B25" i="19"/>
  <c r="C25" i="19" s="1"/>
  <c r="B9" i="19"/>
  <c r="C9" i="19" s="1"/>
  <c r="B7" i="20"/>
  <c r="C7" i="20" s="1"/>
  <c r="B24" i="19"/>
  <c r="C24" i="19" s="1"/>
  <c r="B8" i="19"/>
  <c r="C8" i="19" s="1"/>
  <c r="B23" i="19"/>
  <c r="C23" i="19" s="1"/>
  <c r="B7" i="19"/>
  <c r="C7" i="19" s="1"/>
  <c r="B21" i="20"/>
  <c r="C21" i="20" s="1"/>
  <c r="B20" i="20"/>
  <c r="C20" i="20" s="1"/>
  <c r="B21" i="19"/>
  <c r="C21" i="19" s="1"/>
  <c r="B19" i="20"/>
  <c r="C19" i="20" s="1"/>
  <c r="B20" i="19"/>
  <c r="C20" i="19" s="1"/>
  <c r="B18" i="20"/>
  <c r="C18" i="20" s="1"/>
  <c r="B19" i="19"/>
  <c r="C19" i="19" s="1"/>
  <c r="B17" i="20"/>
  <c r="C17" i="20" s="1"/>
  <c r="B18" i="19"/>
  <c r="C18" i="19" s="1"/>
  <c r="B16" i="20"/>
  <c r="C16" i="20" s="1"/>
  <c r="B22" i="19"/>
  <c r="C22" i="19" s="1"/>
  <c r="B7" i="15" l="1"/>
  <c r="C7" i="15" s="1"/>
  <c r="B18" i="16"/>
  <c r="C18" i="16" s="1"/>
  <c r="B17" i="16"/>
  <c r="C17" i="16" s="1"/>
  <c r="B24" i="16"/>
  <c r="C24" i="16" s="1"/>
  <c r="B8" i="16"/>
  <c r="C8" i="16" s="1"/>
  <c r="B19" i="16"/>
  <c r="C19" i="16" s="1"/>
  <c r="B16" i="16"/>
  <c r="C16" i="16" s="1"/>
  <c r="F4" i="20"/>
  <c r="G4" i="20" s="1" a="1"/>
  <c r="G4" i="20" s="1"/>
  <c r="H4" i="20" s="1"/>
  <c r="F5" i="15"/>
  <c r="G5" i="15" s="1" a="1"/>
  <c r="G5" i="15" s="1"/>
  <c r="H5" i="15" s="1"/>
  <c r="B19" i="18"/>
  <c r="C19" i="18" s="1"/>
  <c r="B18" i="18"/>
  <c r="C18" i="18" s="1"/>
  <c r="B22" i="18"/>
  <c r="C22" i="18" s="1"/>
  <c r="B23" i="18"/>
  <c r="C23" i="18" s="1"/>
  <c r="B24" i="18"/>
  <c r="C24" i="18" s="1"/>
  <c r="B7" i="18"/>
  <c r="C7" i="18" s="1"/>
  <c r="B26" i="18"/>
  <c r="C26" i="18" s="1"/>
  <c r="B8" i="18"/>
  <c r="C8" i="18" s="1"/>
  <c r="B27" i="18"/>
  <c r="C27" i="18" s="1"/>
  <c r="B9" i="18"/>
  <c r="C9" i="18" s="1"/>
  <c r="B28" i="18"/>
  <c r="C28" i="18" s="1"/>
  <c r="B10" i="18"/>
  <c r="C10" i="18" s="1"/>
  <c r="B29" i="18"/>
  <c r="C29" i="18" s="1"/>
  <c r="B12" i="18"/>
  <c r="C12" i="18" s="1"/>
  <c r="B14" i="18"/>
  <c r="C14" i="18" s="1"/>
  <c r="B15" i="18"/>
  <c r="C15" i="18" s="1"/>
  <c r="B17" i="18"/>
  <c r="C17" i="18" s="1"/>
  <c r="B11" i="18"/>
  <c r="C11" i="18" s="1"/>
  <c r="B13" i="18"/>
  <c r="C13" i="18" s="1"/>
  <c r="B16" i="18"/>
  <c r="C16" i="18" s="1"/>
  <c r="B25" i="18"/>
  <c r="C25" i="18" s="1"/>
  <c r="F3" i="16"/>
  <c r="G3" i="16" s="1" a="1"/>
  <c r="G3" i="16" s="1"/>
  <c r="H3" i="16" s="1"/>
  <c r="B15" i="16"/>
  <c r="C15" i="16" s="1"/>
  <c r="B7" i="16"/>
  <c r="C7" i="16" s="1"/>
  <c r="B10" i="16"/>
  <c r="C10" i="16" s="1"/>
  <c r="B12" i="16"/>
  <c r="C12" i="16" s="1"/>
  <c r="B14" i="16"/>
  <c r="C14" i="16" s="1"/>
  <c r="B20" i="16"/>
  <c r="C20" i="16" s="1"/>
  <c r="B23" i="16"/>
  <c r="C23" i="16" s="1"/>
  <c r="B26" i="16"/>
  <c r="C26" i="16" s="1"/>
  <c r="B25" i="16"/>
  <c r="C25" i="16" s="1"/>
  <c r="B27" i="16"/>
  <c r="C27" i="16" s="1"/>
  <c r="B28" i="16"/>
  <c r="C28" i="16" s="1"/>
  <c r="B29" i="16"/>
  <c r="C29" i="16" s="1"/>
  <c r="B9" i="16"/>
  <c r="C9" i="16" s="1"/>
  <c r="B11" i="16"/>
  <c r="C11" i="16" s="1"/>
  <c r="B13" i="16"/>
  <c r="C13" i="16" s="1"/>
  <c r="B22" i="16"/>
  <c r="C22" i="16" s="1"/>
  <c r="B20" i="18"/>
  <c r="C20" i="18" s="1"/>
  <c r="F4" i="19"/>
  <c r="F4" i="18"/>
  <c r="F3" i="13"/>
  <c r="G3" i="13" s="1" a="1"/>
  <c r="G3" i="13" s="1"/>
  <c r="H3" i="13" s="1"/>
  <c r="B8" i="13"/>
  <c r="B8" i="15" l="1"/>
  <c r="F6" i="15"/>
  <c r="G6" i="15" s="1" a="1"/>
  <c r="G6" i="15" s="1"/>
  <c r="H6" i="15" s="1"/>
  <c r="F5" i="20"/>
  <c r="G4" i="18" a="1"/>
  <c r="G4" i="18" s="1"/>
  <c r="H4" i="18" s="1"/>
  <c r="F5" i="18"/>
  <c r="G5" i="20" a="1"/>
  <c r="G5" i="20" s="1"/>
  <c r="H5" i="20" s="1"/>
  <c r="F6" i="20"/>
  <c r="G4" i="19" a="1"/>
  <c r="G4" i="19" s="1"/>
  <c r="H4" i="19" s="1"/>
  <c r="F5" i="19"/>
  <c r="F4" i="16"/>
  <c r="F4" i="13"/>
  <c r="C8" i="13"/>
  <c r="B9" i="13"/>
  <c r="C8" i="15" l="1"/>
  <c r="B9" i="15"/>
  <c r="F7" i="15"/>
  <c r="G7" i="15" s="1" a="1"/>
  <c r="G7" i="15" s="1"/>
  <c r="H7" i="15" s="1"/>
  <c r="G4" i="16" a="1"/>
  <c r="G4" i="16" s="1"/>
  <c r="H4" i="16" s="1"/>
  <c r="F5" i="16"/>
  <c r="G5" i="19" a="1"/>
  <c r="G5" i="19" s="1"/>
  <c r="H5" i="19" s="1"/>
  <c r="F6" i="19"/>
  <c r="G6" i="20" a="1"/>
  <c r="G6" i="20" s="1"/>
  <c r="H6" i="20" s="1"/>
  <c r="F7" i="20"/>
  <c r="G5" i="18" a="1"/>
  <c r="G5" i="18" s="1"/>
  <c r="H5" i="18" s="1"/>
  <c r="F6" i="18"/>
  <c r="G4" i="13" a="1"/>
  <c r="G4" i="13" s="1"/>
  <c r="H4" i="13" s="1"/>
  <c r="F5" i="13"/>
  <c r="C9" i="13"/>
  <c r="B10" i="13"/>
  <c r="F8" i="15" l="1"/>
  <c r="C9" i="15"/>
  <c r="B10" i="15"/>
  <c r="G8" i="15" a="1"/>
  <c r="G8" i="15" s="1"/>
  <c r="H8" i="15" s="1"/>
  <c r="F9" i="15"/>
  <c r="G6" i="18" a="1"/>
  <c r="G6" i="18" s="1"/>
  <c r="H6" i="18" s="1"/>
  <c r="F7" i="18"/>
  <c r="G7" i="20" a="1"/>
  <c r="G7" i="20" s="1"/>
  <c r="H7" i="20" s="1"/>
  <c r="F8" i="20"/>
  <c r="G6" i="19" a="1"/>
  <c r="G6" i="19" s="1"/>
  <c r="H6" i="19" s="1"/>
  <c r="F7" i="19"/>
  <c r="G5" i="16" a="1"/>
  <c r="G5" i="16" s="1"/>
  <c r="H5" i="16" s="1"/>
  <c r="F6" i="16"/>
  <c r="G5" i="13" a="1"/>
  <c r="G5" i="13" s="1"/>
  <c r="H5" i="13" s="1"/>
  <c r="F6" i="13"/>
  <c r="C10" i="13"/>
  <c r="B11" i="13"/>
  <c r="C10" i="15" l="1"/>
  <c r="B11" i="15"/>
  <c r="G6" i="16" a="1"/>
  <c r="G6" i="16" s="1"/>
  <c r="H6" i="16" s="1"/>
  <c r="F7" i="16"/>
  <c r="F8" i="19"/>
  <c r="G7" i="19" a="1"/>
  <c r="G7" i="19" s="1"/>
  <c r="H7" i="19" s="1"/>
  <c r="G8" i="20" a="1"/>
  <c r="G8" i="20" s="1"/>
  <c r="H8" i="20" s="1"/>
  <c r="F9" i="20"/>
  <c r="G7" i="18" a="1"/>
  <c r="G7" i="18" s="1"/>
  <c r="H7" i="18" s="1"/>
  <c r="F8" i="18"/>
  <c r="G9" i="15" a="1"/>
  <c r="G9" i="15" s="1"/>
  <c r="H9" i="15" s="1"/>
  <c r="F10" i="15"/>
  <c r="G6" i="13" a="1"/>
  <c r="G6" i="13" s="1"/>
  <c r="H6" i="13" s="1"/>
  <c r="F7" i="13"/>
  <c r="C11" i="13"/>
  <c r="B12" i="13"/>
  <c r="C11" i="15" l="1"/>
  <c r="B12" i="15"/>
  <c r="G10" i="15" a="1"/>
  <c r="G10" i="15" s="1"/>
  <c r="H10" i="15" s="1"/>
  <c r="F11" i="15"/>
  <c r="G8" i="18" a="1"/>
  <c r="G8" i="18" s="1"/>
  <c r="H8" i="18" s="1"/>
  <c r="F9" i="18"/>
  <c r="G9" i="20" a="1"/>
  <c r="G9" i="20" s="1"/>
  <c r="H9" i="20" s="1"/>
  <c r="F10" i="20"/>
  <c r="G8" i="19" a="1"/>
  <c r="G8" i="19" s="1"/>
  <c r="H8" i="19" s="1"/>
  <c r="F9" i="19"/>
  <c r="G7" i="16" a="1"/>
  <c r="G7" i="16" s="1"/>
  <c r="H7" i="16" s="1"/>
  <c r="F8" i="16"/>
  <c r="G7" i="13" a="1"/>
  <c r="G7" i="13" s="1"/>
  <c r="H7" i="13" s="1"/>
  <c r="F8" i="13"/>
  <c r="C12" i="13"/>
  <c r="B13" i="13"/>
  <c r="C13" i="13" s="1"/>
  <c r="C12" i="15" l="1"/>
  <c r="B13" i="15"/>
  <c r="C13" i="15" s="1"/>
  <c r="G8" i="16" a="1"/>
  <c r="G8" i="16" s="1"/>
  <c r="H8" i="16" s="1"/>
  <c r="F9" i="16"/>
  <c r="G9" i="19" a="1"/>
  <c r="G9" i="19" s="1"/>
  <c r="H9" i="19" s="1"/>
  <c r="F10" i="19"/>
  <c r="G10" i="20" a="1"/>
  <c r="G10" i="20" s="1"/>
  <c r="H10" i="20" s="1"/>
  <c r="F11" i="20"/>
  <c r="G9" i="18" a="1"/>
  <c r="G9" i="18" s="1"/>
  <c r="H9" i="18" s="1"/>
  <c r="F10" i="18"/>
  <c r="G11" i="15" a="1"/>
  <c r="G11" i="15" s="1"/>
  <c r="H11" i="15" s="1"/>
  <c r="F12" i="15"/>
  <c r="G8" i="13" a="1"/>
  <c r="G8" i="13" s="1"/>
  <c r="H8" i="13" s="1"/>
  <c r="F9" i="13"/>
  <c r="B14" i="13"/>
  <c r="C14" i="13" s="1"/>
  <c r="B14" i="15" l="1"/>
  <c r="C14" i="15" s="1"/>
  <c r="G12" i="15" a="1"/>
  <c r="G12" i="15" s="1"/>
  <c r="H12" i="15" s="1"/>
  <c r="F13" i="15"/>
  <c r="G10" i="18" a="1"/>
  <c r="G10" i="18" s="1"/>
  <c r="H10" i="18" s="1"/>
  <c r="F11" i="18"/>
  <c r="G11" i="20" a="1"/>
  <c r="G11" i="20" s="1"/>
  <c r="H11" i="20" s="1"/>
  <c r="F12" i="20"/>
  <c r="G10" i="19" a="1"/>
  <c r="G10" i="19" s="1"/>
  <c r="H10" i="19" s="1"/>
  <c r="F11" i="19"/>
  <c r="G9" i="16" a="1"/>
  <c r="G9" i="16" s="1"/>
  <c r="H9" i="16" s="1"/>
  <c r="F10" i="16"/>
  <c r="G9" i="13" a="1"/>
  <c r="G9" i="13" s="1"/>
  <c r="H9" i="13" s="1"/>
  <c r="F10" i="13"/>
  <c r="B15" i="13"/>
  <c r="C15" i="13" s="1"/>
  <c r="B15" i="15" l="1"/>
  <c r="C15" i="15" s="1"/>
  <c r="G11" i="19" a="1"/>
  <c r="G11" i="19" s="1"/>
  <c r="H11" i="19" s="1"/>
  <c r="F12" i="19"/>
  <c r="G12" i="20" a="1"/>
  <c r="G12" i="20" s="1"/>
  <c r="H12" i="20" s="1"/>
  <c r="F13" i="20"/>
  <c r="G10" i="16" a="1"/>
  <c r="G10" i="16" s="1"/>
  <c r="H10" i="16" s="1"/>
  <c r="F11" i="16"/>
  <c r="G11" i="18" a="1"/>
  <c r="G11" i="18" s="1"/>
  <c r="H11" i="18" s="1"/>
  <c r="F12" i="18"/>
  <c r="G13" i="15" a="1"/>
  <c r="G13" i="15" s="1"/>
  <c r="H13" i="15" s="1"/>
  <c r="F14" i="15"/>
  <c r="G10" i="13" a="1"/>
  <c r="G10" i="13" s="1"/>
  <c r="H10" i="13" s="1"/>
  <c r="F11" i="13"/>
  <c r="B16" i="13"/>
  <c r="C16" i="13" s="1"/>
  <c r="B16" i="15" l="1"/>
  <c r="C16" i="15" s="1"/>
  <c r="G12" i="18" a="1"/>
  <c r="G12" i="18" s="1"/>
  <c r="H12" i="18" s="1"/>
  <c r="F13" i="18"/>
  <c r="G11" i="16" a="1"/>
  <c r="G11" i="16" s="1"/>
  <c r="H11" i="16" s="1"/>
  <c r="F12" i="16"/>
  <c r="G14" i="15" a="1"/>
  <c r="G14" i="15" s="1"/>
  <c r="H14" i="15" s="1"/>
  <c r="F15" i="15"/>
  <c r="G13" i="20" a="1"/>
  <c r="G13" i="20" s="1"/>
  <c r="H13" i="20" s="1"/>
  <c r="F14" i="20"/>
  <c r="G12" i="19" a="1"/>
  <c r="G12" i="19" s="1"/>
  <c r="H12" i="19" s="1"/>
  <c r="F13" i="19"/>
  <c r="G11" i="13" a="1"/>
  <c r="G11" i="13" s="1"/>
  <c r="H11" i="13" s="1"/>
  <c r="F12" i="13"/>
  <c r="B17" i="13"/>
  <c r="C17" i="13" s="1"/>
  <c r="B17" i="15" l="1"/>
  <c r="C17" i="15" s="1"/>
  <c r="G15" i="15" a="1"/>
  <c r="G15" i="15" s="1"/>
  <c r="H15" i="15" s="1"/>
  <c r="F16" i="15"/>
  <c r="G13" i="19" a="1"/>
  <c r="G13" i="19" s="1"/>
  <c r="H13" i="19" s="1"/>
  <c r="F14" i="19"/>
  <c r="G14" i="20" a="1"/>
  <c r="G14" i="20" s="1"/>
  <c r="H14" i="20" s="1"/>
  <c r="F15" i="20"/>
  <c r="G12" i="16" a="1"/>
  <c r="G12" i="16" s="1"/>
  <c r="H12" i="16" s="1"/>
  <c r="F13" i="16"/>
  <c r="G13" i="18" a="1"/>
  <c r="G13" i="18" s="1"/>
  <c r="H13" i="18" s="1"/>
  <c r="F14" i="18"/>
  <c r="G12" i="13" a="1"/>
  <c r="G12" i="13" s="1"/>
  <c r="H12" i="13" s="1"/>
  <c r="F13" i="13"/>
  <c r="B18" i="13"/>
  <c r="C18" i="13" s="1"/>
  <c r="B18" i="15" l="1"/>
  <c r="C18" i="15" s="1"/>
  <c r="G14" i="18" a="1"/>
  <c r="G14" i="18" s="1"/>
  <c r="H14" i="18" s="1"/>
  <c r="F15" i="18"/>
  <c r="G13" i="16" a="1"/>
  <c r="G13" i="16" s="1"/>
  <c r="H13" i="16" s="1"/>
  <c r="F14" i="16"/>
  <c r="G15" i="20" a="1"/>
  <c r="G15" i="20" s="1"/>
  <c r="H15" i="20" s="1"/>
  <c r="F16" i="20"/>
  <c r="G14" i="19" a="1"/>
  <c r="G14" i="19" s="1"/>
  <c r="H14" i="19" s="1"/>
  <c r="F15" i="19"/>
  <c r="G16" i="15" a="1"/>
  <c r="G16" i="15" s="1"/>
  <c r="H16" i="15" s="1"/>
  <c r="F17" i="15"/>
  <c r="G13" i="13" a="1"/>
  <c r="G13" i="13" s="1"/>
  <c r="H13" i="13" s="1"/>
  <c r="F14" i="13"/>
  <c r="B19" i="13"/>
  <c r="C19" i="13" s="1"/>
  <c r="B19" i="15" l="1"/>
  <c r="C19" i="15" s="1"/>
  <c r="G15" i="19" a="1"/>
  <c r="G15" i="19" s="1"/>
  <c r="H15" i="19" s="1"/>
  <c r="F16" i="19"/>
  <c r="G17" i="15" a="1"/>
  <c r="G17" i="15" s="1"/>
  <c r="H17" i="15" s="1"/>
  <c r="F18" i="15"/>
  <c r="G16" i="20" a="1"/>
  <c r="G16" i="20" s="1"/>
  <c r="H16" i="20" s="1"/>
  <c r="F17" i="20"/>
  <c r="G14" i="16" a="1"/>
  <c r="G14" i="16" s="1"/>
  <c r="H14" i="16" s="1"/>
  <c r="F15" i="16"/>
  <c r="G15" i="18" a="1"/>
  <c r="G15" i="18" s="1"/>
  <c r="H15" i="18" s="1"/>
  <c r="F16" i="18"/>
  <c r="G14" i="13" a="1"/>
  <c r="G14" i="13" s="1"/>
  <c r="H14" i="13" s="1"/>
  <c r="F15" i="13"/>
  <c r="B20" i="13"/>
  <c r="C20" i="13" s="1"/>
  <c r="B20" i="15" l="1"/>
  <c r="C20" i="15" s="1"/>
  <c r="G15" i="16" a="1"/>
  <c r="G15" i="16" s="1"/>
  <c r="H15" i="16" s="1"/>
  <c r="F16" i="16"/>
  <c r="G17" i="20" a="1"/>
  <c r="G17" i="20" s="1"/>
  <c r="H17" i="20" s="1"/>
  <c r="F18" i="20"/>
  <c r="G18" i="15" a="1"/>
  <c r="G18" i="15" s="1"/>
  <c r="H18" i="15" s="1"/>
  <c r="F19" i="15"/>
  <c r="G16" i="18" a="1"/>
  <c r="G16" i="18" s="1"/>
  <c r="H16" i="18" s="1"/>
  <c r="F17" i="18"/>
  <c r="G16" i="19" a="1"/>
  <c r="G16" i="19" s="1"/>
  <c r="H16" i="19" s="1"/>
  <c r="F17" i="19"/>
  <c r="G15" i="13" a="1"/>
  <c r="G15" i="13" s="1"/>
  <c r="H15" i="13" s="1"/>
  <c r="F16" i="13"/>
  <c r="B21" i="13"/>
  <c r="C21" i="13" s="1"/>
  <c r="B21" i="15" l="1"/>
  <c r="C21" i="15" s="1"/>
  <c r="G17" i="19" a="1"/>
  <c r="G17" i="19" s="1"/>
  <c r="H17" i="19" s="1"/>
  <c r="F18" i="19"/>
  <c r="G19" i="15" a="1"/>
  <c r="G19" i="15" s="1"/>
  <c r="H19" i="15" s="1"/>
  <c r="F20" i="15"/>
  <c r="G17" i="18" a="1"/>
  <c r="G17" i="18" s="1"/>
  <c r="H17" i="18" s="1"/>
  <c r="F18" i="18"/>
  <c r="G18" i="20" a="1"/>
  <c r="G18" i="20" s="1"/>
  <c r="H18" i="20" s="1"/>
  <c r="F19" i="20"/>
  <c r="G16" i="16" a="1"/>
  <c r="G16" i="16" s="1"/>
  <c r="H16" i="16" s="1"/>
  <c r="F17" i="16"/>
  <c r="G16" i="13" a="1"/>
  <c r="G16" i="13" s="1"/>
  <c r="H16" i="13" s="1"/>
  <c r="F17" i="13"/>
  <c r="B22" i="13"/>
  <c r="C22" i="13" s="1"/>
  <c r="B22" i="15" l="1"/>
  <c r="C22" i="15" s="1"/>
  <c r="G17" i="16" a="1"/>
  <c r="G17" i="16" s="1"/>
  <c r="H17" i="16" s="1"/>
  <c r="F18" i="16"/>
  <c r="G19" i="20" a="1"/>
  <c r="G19" i="20" s="1"/>
  <c r="H19" i="20" s="1"/>
  <c r="F20" i="20"/>
  <c r="G20" i="15" a="1"/>
  <c r="G20" i="15" s="1"/>
  <c r="H20" i="15" s="1"/>
  <c r="F21" i="15"/>
  <c r="G18" i="18" a="1"/>
  <c r="G18" i="18" s="1"/>
  <c r="H18" i="18" s="1"/>
  <c r="F19" i="18"/>
  <c r="G18" i="19" a="1"/>
  <c r="G18" i="19" s="1"/>
  <c r="H18" i="19" s="1"/>
  <c r="F19" i="19"/>
  <c r="G17" i="13" a="1"/>
  <c r="G17" i="13" s="1"/>
  <c r="H17" i="13" s="1"/>
  <c r="F18" i="13"/>
  <c r="B23" i="13"/>
  <c r="C23" i="13" s="1"/>
  <c r="B23" i="15" l="1"/>
  <c r="C23" i="15" s="1"/>
  <c r="G19" i="18" a="1"/>
  <c r="G19" i="18" s="1"/>
  <c r="H19" i="18" s="1"/>
  <c r="F20" i="18"/>
  <c r="G19" i="19" a="1"/>
  <c r="G19" i="19" s="1"/>
  <c r="H19" i="19" s="1"/>
  <c r="F20" i="19"/>
  <c r="G21" i="15" a="1"/>
  <c r="G21" i="15" s="1"/>
  <c r="H21" i="15" s="1"/>
  <c r="F22" i="15"/>
  <c r="G20" i="20" a="1"/>
  <c r="G20" i="20" s="1"/>
  <c r="H20" i="20" s="1"/>
  <c r="F21" i="20"/>
  <c r="G18" i="16" a="1"/>
  <c r="G18" i="16" s="1"/>
  <c r="H18" i="16" s="1"/>
  <c r="F19" i="16"/>
  <c r="G18" i="13" a="1"/>
  <c r="G18" i="13" s="1"/>
  <c r="H18" i="13" s="1"/>
  <c r="F19" i="13"/>
  <c r="B24" i="13"/>
  <c r="C24" i="13" s="1"/>
  <c r="B24" i="15" l="1"/>
  <c r="C24" i="15" s="1"/>
  <c r="G19" i="16" a="1"/>
  <c r="G19" i="16" s="1"/>
  <c r="H19" i="16" s="1"/>
  <c r="F20" i="16"/>
  <c r="G21" i="20" a="1"/>
  <c r="G21" i="20" s="1"/>
  <c r="H21" i="20" s="1"/>
  <c r="F22" i="20"/>
  <c r="G22" i="15" a="1"/>
  <c r="G22" i="15" s="1"/>
  <c r="H22" i="15" s="1"/>
  <c r="F23" i="15"/>
  <c r="G20" i="19" a="1"/>
  <c r="G20" i="19" s="1"/>
  <c r="H20" i="19" s="1"/>
  <c r="F21" i="19"/>
  <c r="G20" i="18" a="1"/>
  <c r="G20" i="18" s="1"/>
  <c r="H20" i="18" s="1"/>
  <c r="F21" i="18"/>
  <c r="G19" i="13" a="1"/>
  <c r="G19" i="13" s="1"/>
  <c r="H19" i="13" s="1"/>
  <c r="F20" i="13"/>
  <c r="B25" i="13"/>
  <c r="C25" i="13" s="1"/>
  <c r="B25" i="15" l="1"/>
  <c r="C25" i="15" s="1"/>
  <c r="F22" i="18"/>
  <c r="G21" i="18" a="1"/>
  <c r="G21" i="18" s="1"/>
  <c r="H21" i="18" s="1"/>
  <c r="G21" i="19" a="1"/>
  <c r="G21" i="19" s="1"/>
  <c r="H21" i="19" s="1"/>
  <c r="F22" i="19"/>
  <c r="G23" i="15" a="1"/>
  <c r="G23" i="15" s="1"/>
  <c r="H23" i="15" s="1"/>
  <c r="F24" i="15"/>
  <c r="G22" i="20" a="1"/>
  <c r="G22" i="20" s="1"/>
  <c r="H22" i="20" s="1"/>
  <c r="F23" i="20"/>
  <c r="G20" i="16" a="1"/>
  <c r="G20" i="16" s="1"/>
  <c r="H20" i="16" s="1"/>
  <c r="F21" i="16"/>
  <c r="G20" i="13" a="1"/>
  <c r="G20" i="13" s="1"/>
  <c r="H20" i="13" s="1"/>
  <c r="F21" i="13"/>
  <c r="B26" i="13"/>
  <c r="C26" i="13" s="1"/>
  <c r="B26" i="15" l="1"/>
  <c r="C26" i="15" s="1"/>
  <c r="G21" i="16" a="1"/>
  <c r="G21" i="16" s="1"/>
  <c r="H21" i="16" s="1"/>
  <c r="F22" i="16"/>
  <c r="G23" i="20" a="1"/>
  <c r="G23" i="20" s="1"/>
  <c r="H23" i="20" s="1"/>
  <c r="F24" i="20"/>
  <c r="G24" i="15" a="1"/>
  <c r="G24" i="15" s="1"/>
  <c r="H24" i="15" s="1"/>
  <c r="F25" i="15"/>
  <c r="G22" i="19" a="1"/>
  <c r="G22" i="19" s="1"/>
  <c r="H22" i="19" s="1"/>
  <c r="F23" i="19"/>
  <c r="G22" i="18" a="1"/>
  <c r="G22" i="18" s="1"/>
  <c r="H22" i="18" s="1"/>
  <c r="F23" i="18"/>
  <c r="G21" i="13" a="1"/>
  <c r="G21" i="13" s="1"/>
  <c r="H21" i="13" s="1"/>
  <c r="F22" i="13"/>
  <c r="B27" i="13"/>
  <c r="C27" i="13" s="1"/>
  <c r="B27" i="15" l="1"/>
  <c r="C27" i="15" s="1"/>
  <c r="G23" i="18" a="1"/>
  <c r="G23" i="18" s="1"/>
  <c r="H23" i="18" s="1"/>
  <c r="F24" i="18"/>
  <c r="F24" i="19"/>
  <c r="G23" i="19" a="1"/>
  <c r="G23" i="19" s="1"/>
  <c r="H23" i="19" s="1"/>
  <c r="G25" i="15" a="1"/>
  <c r="G25" i="15" s="1"/>
  <c r="H25" i="15" s="1"/>
  <c r="F26" i="15"/>
  <c r="G24" i="20" a="1"/>
  <c r="G24" i="20" s="1"/>
  <c r="H24" i="20" s="1"/>
  <c r="F25" i="20"/>
  <c r="G22" i="16" a="1"/>
  <c r="G22" i="16" s="1"/>
  <c r="H22" i="16" s="1"/>
  <c r="F23" i="16"/>
  <c r="G22" i="13" a="1"/>
  <c r="G22" i="13" s="1"/>
  <c r="H22" i="13" s="1"/>
  <c r="F23" i="13"/>
  <c r="B28" i="13"/>
  <c r="C28" i="13" s="1"/>
  <c r="B28" i="15" l="1"/>
  <c r="C28" i="15" s="1"/>
  <c r="G25" i="20" a="1"/>
  <c r="G25" i="20" s="1"/>
  <c r="H25" i="20" s="1"/>
  <c r="F26" i="20"/>
  <c r="G26" i="15" a="1"/>
  <c r="G26" i="15" s="1"/>
  <c r="H26" i="15" s="1"/>
  <c r="F27" i="15"/>
  <c r="G23" i="16" a="1"/>
  <c r="G23" i="16" s="1"/>
  <c r="H23" i="16" s="1"/>
  <c r="F24" i="16"/>
  <c r="G24" i="19" a="1"/>
  <c r="G24" i="19" s="1"/>
  <c r="H24" i="19" s="1"/>
  <c r="F25" i="19"/>
  <c r="G24" i="18" a="1"/>
  <c r="G24" i="18" s="1"/>
  <c r="H24" i="18" s="1"/>
  <c r="F25" i="18"/>
  <c r="G23" i="13" a="1"/>
  <c r="G23" i="13" s="1"/>
  <c r="H23" i="13" s="1"/>
  <c r="F24" i="13"/>
  <c r="B29" i="13"/>
  <c r="C29" i="13" s="1"/>
  <c r="B29" i="15" l="1"/>
  <c r="C29" i="15" s="1"/>
  <c r="G25" i="18" a="1"/>
  <c r="G25" i="18" s="1"/>
  <c r="H25" i="18" s="1"/>
  <c r="F26" i="18"/>
  <c r="G25" i="19" a="1"/>
  <c r="G25" i="19" s="1"/>
  <c r="H25" i="19" s="1"/>
  <c r="F26" i="19"/>
  <c r="G24" i="16" a="1"/>
  <c r="G24" i="16" s="1"/>
  <c r="H24" i="16" s="1"/>
  <c r="F25" i="16"/>
  <c r="G27" i="15" a="1"/>
  <c r="G27" i="15" s="1"/>
  <c r="H27" i="15" s="1"/>
  <c r="F28" i="15"/>
  <c r="G26" i="20" a="1"/>
  <c r="G26" i="20" s="1"/>
  <c r="H26" i="20" s="1"/>
  <c r="F27" i="20"/>
  <c r="G24" i="13" a="1"/>
  <c r="G24" i="13" s="1"/>
  <c r="H24" i="13" s="1"/>
  <c r="F25" i="13"/>
  <c r="G28" i="15" l="1" a="1"/>
  <c r="G28" i="15" s="1"/>
  <c r="H28" i="15" s="1"/>
  <c r="F29" i="15"/>
  <c r="G27" i="20" a="1"/>
  <c r="G27" i="20" s="1"/>
  <c r="H27" i="20" s="1"/>
  <c r="F28" i="20"/>
  <c r="G25" i="16" a="1"/>
  <c r="G25" i="16" s="1"/>
  <c r="H25" i="16" s="1"/>
  <c r="F26" i="16"/>
  <c r="G26" i="19" a="1"/>
  <c r="G26" i="19" s="1"/>
  <c r="H26" i="19" s="1"/>
  <c r="F27" i="19"/>
  <c r="G26" i="18" a="1"/>
  <c r="G26" i="18" s="1"/>
  <c r="H26" i="18" s="1"/>
  <c r="F27" i="18"/>
  <c r="G25" i="13" a="1"/>
  <c r="G25" i="13" s="1"/>
  <c r="H25" i="13" s="1"/>
  <c r="F26" i="13"/>
  <c r="G27" i="19" l="1" a="1"/>
  <c r="G27" i="19" s="1"/>
  <c r="H27" i="19" s="1"/>
  <c r="F28" i="19"/>
  <c r="G27" i="18" a="1"/>
  <c r="G27" i="18" s="1"/>
  <c r="H27" i="18" s="1"/>
  <c r="F28" i="18"/>
  <c r="G26" i="16" a="1"/>
  <c r="G26" i="16" s="1"/>
  <c r="H26" i="16" s="1"/>
  <c r="F27" i="16"/>
  <c r="G28" i="20" a="1"/>
  <c r="G28" i="20" s="1"/>
  <c r="H28" i="20" s="1"/>
  <c r="F29" i="20"/>
  <c r="G29" i="15" a="1"/>
  <c r="G29" i="15" s="1"/>
  <c r="H29" i="15" s="1"/>
  <c r="F30" i="15"/>
  <c r="G26" i="13" a="1"/>
  <c r="G26" i="13" s="1"/>
  <c r="H26" i="13" s="1"/>
  <c r="F27" i="13"/>
  <c r="G29" i="20" l="1" a="1"/>
  <c r="G29" i="20" s="1"/>
  <c r="H29" i="20" s="1"/>
  <c r="F30" i="20"/>
  <c r="G30" i="15" a="1"/>
  <c r="G30" i="15" s="1"/>
  <c r="H30" i="15" s="1"/>
  <c r="F31" i="15"/>
  <c r="G27" i="16" a="1"/>
  <c r="G27" i="16" s="1"/>
  <c r="H27" i="16" s="1"/>
  <c r="F28" i="16"/>
  <c r="G28" i="18" a="1"/>
  <c r="G28" i="18" s="1"/>
  <c r="H28" i="18" s="1"/>
  <c r="F29" i="18"/>
  <c r="G28" i="19" a="1"/>
  <c r="G28" i="19" s="1"/>
  <c r="H28" i="19" s="1"/>
  <c r="F29" i="19"/>
  <c r="G27" i="13" a="1"/>
  <c r="G27" i="13" s="1"/>
  <c r="H27" i="13" s="1"/>
  <c r="F28" i="13"/>
  <c r="G29" i="18" l="1" a="1"/>
  <c r="G29" i="18" s="1"/>
  <c r="H29" i="18" s="1"/>
  <c r="F30" i="18"/>
  <c r="G28" i="16" a="1"/>
  <c r="G28" i="16" s="1"/>
  <c r="H28" i="16" s="1"/>
  <c r="F29" i="16"/>
  <c r="G29" i="19" a="1"/>
  <c r="G29" i="19" s="1"/>
  <c r="H29" i="19" s="1"/>
  <c r="F30" i="19"/>
  <c r="G31" i="15" a="1"/>
  <c r="G31" i="15" s="1"/>
  <c r="H31" i="15" s="1"/>
  <c r="F32" i="15"/>
  <c r="G30" i="20" a="1"/>
  <c r="G30" i="20" s="1"/>
  <c r="H30" i="20" s="1"/>
  <c r="F31" i="20"/>
  <c r="G28" i="13" a="1"/>
  <c r="G28" i="13" s="1"/>
  <c r="H28" i="13" s="1"/>
  <c r="F29" i="13"/>
  <c r="G32" i="15" l="1" a="1"/>
  <c r="G32" i="15" s="1"/>
  <c r="H32" i="15" s="1"/>
  <c r="F33" i="15"/>
  <c r="G31" i="20" a="1"/>
  <c r="G31" i="20" s="1"/>
  <c r="H31" i="20" s="1"/>
  <c r="F32" i="20"/>
  <c r="G30" i="19" a="1"/>
  <c r="G30" i="19" s="1"/>
  <c r="H30" i="19" s="1"/>
  <c r="F31" i="19"/>
  <c r="G29" i="16" a="1"/>
  <c r="G29" i="16" s="1"/>
  <c r="H29" i="16" s="1"/>
  <c r="F30" i="16"/>
  <c r="G30" i="18" a="1"/>
  <c r="G30" i="18" s="1"/>
  <c r="H30" i="18" s="1"/>
  <c r="F31" i="18"/>
  <c r="G29" i="13" a="1"/>
  <c r="G29" i="13" s="1"/>
  <c r="H29" i="13" s="1"/>
  <c r="F30" i="13"/>
  <c r="G30" i="16" l="1" a="1"/>
  <c r="G30" i="16" s="1"/>
  <c r="H30" i="16" s="1"/>
  <c r="F31" i="16"/>
  <c r="G31" i="19" a="1"/>
  <c r="G31" i="19" s="1"/>
  <c r="H31" i="19" s="1"/>
  <c r="F32" i="19"/>
  <c r="G31" i="18" a="1"/>
  <c r="G31" i="18" s="1"/>
  <c r="H31" i="18" s="1"/>
  <c r="F32" i="18"/>
  <c r="G32" i="20" a="1"/>
  <c r="G32" i="20" s="1"/>
  <c r="H32" i="20" s="1"/>
  <c r="F33" i="20"/>
  <c r="G33" i="15" a="1"/>
  <c r="G33" i="15" s="1"/>
  <c r="H33" i="15" s="1"/>
  <c r="F34" i="15"/>
  <c r="G30" i="13" a="1"/>
  <c r="G30" i="13" s="1"/>
  <c r="H30" i="13" s="1"/>
  <c r="F31" i="13"/>
  <c r="G33" i="20" l="1" a="1"/>
  <c r="G33" i="20" s="1"/>
  <c r="H33" i="20" s="1"/>
  <c r="F34" i="20"/>
  <c r="G32" i="18" a="1"/>
  <c r="G32" i="18" s="1"/>
  <c r="H32" i="18" s="1"/>
  <c r="F33" i="18"/>
  <c r="G34" i="15" a="1"/>
  <c r="G34" i="15" s="1"/>
  <c r="H34" i="15" s="1"/>
  <c r="F35" i="15"/>
  <c r="G32" i="19" a="1"/>
  <c r="G32" i="19" s="1"/>
  <c r="H32" i="19" s="1"/>
  <c r="F33" i="19"/>
  <c r="G31" i="16" a="1"/>
  <c r="G31" i="16" s="1"/>
  <c r="H31" i="16" s="1"/>
  <c r="F32" i="16"/>
  <c r="G31" i="13" a="1"/>
  <c r="G31" i="13" s="1"/>
  <c r="H31" i="13" s="1"/>
  <c r="F32" i="13"/>
  <c r="F34" i="19" l="1"/>
  <c r="G33" i="19" a="1"/>
  <c r="G33" i="19" s="1"/>
  <c r="H33" i="19" s="1"/>
  <c r="G32" i="16" a="1"/>
  <c r="G32" i="16" s="1"/>
  <c r="H32" i="16" s="1"/>
  <c r="F33" i="16"/>
  <c r="G35" i="15" a="1"/>
  <c r="G35" i="15" s="1"/>
  <c r="H35" i="15" s="1"/>
  <c r="F36" i="15"/>
  <c r="G33" i="18" a="1"/>
  <c r="G33" i="18" s="1"/>
  <c r="H33" i="18" s="1"/>
  <c r="F34" i="18"/>
  <c r="G34" i="20" a="1"/>
  <c r="G34" i="20" s="1"/>
  <c r="H34" i="20" s="1"/>
  <c r="F35" i="20"/>
  <c r="G32" i="13" a="1"/>
  <c r="G32" i="13" s="1"/>
  <c r="H32" i="13" s="1"/>
  <c r="F33" i="13"/>
  <c r="G35" i="20" l="1" a="1"/>
  <c r="G35" i="20" s="1"/>
  <c r="H35" i="20" s="1"/>
  <c r="F36" i="20"/>
  <c r="G34" i="18" a="1"/>
  <c r="G34" i="18" s="1"/>
  <c r="H34" i="18" s="1"/>
  <c r="F35" i="18"/>
  <c r="G36" i="15" a="1"/>
  <c r="G36" i="15" s="1"/>
  <c r="H36" i="15" s="1"/>
  <c r="F37" i="15"/>
  <c r="G33" i="16" a="1"/>
  <c r="G33" i="16" s="1"/>
  <c r="H33" i="16" s="1"/>
  <c r="F34" i="16"/>
  <c r="G34" i="19" a="1"/>
  <c r="G34" i="19" s="1"/>
  <c r="H34" i="19" s="1"/>
  <c r="F35" i="19"/>
  <c r="G33" i="13" a="1"/>
  <c r="G33" i="13" s="1"/>
  <c r="H33" i="13" s="1"/>
  <c r="F34" i="13"/>
  <c r="G34" i="16" l="1" a="1"/>
  <c r="G34" i="16" s="1"/>
  <c r="H34" i="16" s="1"/>
  <c r="F35" i="16"/>
  <c r="G37" i="15" a="1"/>
  <c r="G37" i="15" s="1"/>
  <c r="H37" i="15" s="1"/>
  <c r="F38" i="15"/>
  <c r="G35" i="19" a="1"/>
  <c r="G35" i="19" s="1"/>
  <c r="H35" i="19" s="1"/>
  <c r="F36" i="19"/>
  <c r="G35" i="18" a="1"/>
  <c r="G35" i="18" s="1"/>
  <c r="H35" i="18" s="1"/>
  <c r="F36" i="18"/>
  <c r="G36" i="20" a="1"/>
  <c r="G36" i="20" s="1"/>
  <c r="H36" i="20" s="1"/>
  <c r="F37" i="20"/>
  <c r="G34" i="13" a="1"/>
  <c r="G34" i="13" s="1"/>
  <c r="H34" i="13" s="1"/>
  <c r="F35" i="13"/>
  <c r="G36" i="18" l="1" a="1"/>
  <c r="G36" i="18" s="1"/>
  <c r="H36" i="18" s="1"/>
  <c r="F37" i="18"/>
  <c r="G36" i="19" a="1"/>
  <c r="G36" i="19" s="1"/>
  <c r="H36" i="19" s="1"/>
  <c r="F37" i="19"/>
  <c r="G38" i="15" a="1"/>
  <c r="G38" i="15" s="1"/>
  <c r="H38" i="15" s="1"/>
  <c r="F39" i="15"/>
  <c r="G37" i="20" a="1"/>
  <c r="G37" i="20" s="1"/>
  <c r="H37" i="20" s="1"/>
  <c r="F38" i="20"/>
  <c r="G35" i="16" a="1"/>
  <c r="G35" i="16" s="1"/>
  <c r="H35" i="16" s="1"/>
  <c r="F36" i="16"/>
  <c r="G35" i="13" a="1"/>
  <c r="G35" i="13" s="1"/>
  <c r="H35" i="13" s="1"/>
  <c r="F36" i="13"/>
  <c r="G38" i="20" l="1" a="1"/>
  <c r="G38" i="20" s="1"/>
  <c r="H38" i="20" s="1"/>
  <c r="F39" i="20"/>
  <c r="G36" i="16" a="1"/>
  <c r="G36" i="16" s="1"/>
  <c r="H36" i="16" s="1"/>
  <c r="F37" i="16"/>
  <c r="G39" i="15" a="1"/>
  <c r="G39" i="15" s="1"/>
  <c r="H39" i="15" s="1"/>
  <c r="F40" i="15"/>
  <c r="G37" i="19" a="1"/>
  <c r="G37" i="19" s="1"/>
  <c r="H37" i="19" s="1"/>
  <c r="F38" i="19"/>
  <c r="G37" i="18" a="1"/>
  <c r="G37" i="18" s="1"/>
  <c r="H37" i="18" s="1"/>
  <c r="F38" i="18"/>
  <c r="G36" i="13" a="1"/>
  <c r="G36" i="13" s="1"/>
  <c r="H36" i="13" s="1"/>
  <c r="F37" i="13"/>
  <c r="G38" i="19" l="1" a="1"/>
  <c r="G38" i="19" s="1"/>
  <c r="H38" i="19" s="1"/>
  <c r="F39" i="19"/>
  <c r="G38" i="18" a="1"/>
  <c r="G38" i="18" s="1"/>
  <c r="H38" i="18" s="1"/>
  <c r="F39" i="18"/>
  <c r="G40" i="15" a="1"/>
  <c r="G40" i="15" s="1"/>
  <c r="H40" i="15" s="1"/>
  <c r="F41" i="15"/>
  <c r="G37" i="16" a="1"/>
  <c r="G37" i="16" s="1"/>
  <c r="H37" i="16" s="1"/>
  <c r="F38" i="16"/>
  <c r="G39" i="20" a="1"/>
  <c r="G39" i="20" s="1"/>
  <c r="H39" i="20" s="1"/>
  <c r="F40" i="20"/>
  <c r="G37" i="13" a="1"/>
  <c r="G37" i="13" s="1"/>
  <c r="H37" i="13" s="1"/>
  <c r="F38" i="13"/>
  <c r="G38" i="16" l="1" a="1"/>
  <c r="G38" i="16" s="1"/>
  <c r="H38" i="16" s="1"/>
  <c r="F39" i="16"/>
  <c r="G40" i="20" a="1"/>
  <c r="G40" i="20" s="1"/>
  <c r="H40" i="20" s="1"/>
  <c r="F41" i="20"/>
  <c r="G41" i="15" a="1"/>
  <c r="G41" i="15" s="1"/>
  <c r="H41" i="15" s="1"/>
  <c r="F42" i="15"/>
  <c r="G39" i="18" a="1"/>
  <c r="G39" i="18" s="1"/>
  <c r="H39" i="18" s="1"/>
  <c r="F40" i="18"/>
  <c r="G39" i="19" a="1"/>
  <c r="G39" i="19" s="1"/>
  <c r="H39" i="19" s="1"/>
  <c r="F40" i="19"/>
  <c r="G38" i="13" a="1"/>
  <c r="G38" i="13" s="1"/>
  <c r="H38" i="13" s="1"/>
  <c r="F39" i="13"/>
  <c r="G40" i="18" l="1" a="1"/>
  <c r="G40" i="18" s="1"/>
  <c r="H40" i="18" s="1"/>
  <c r="F41" i="18"/>
  <c r="G42" i="15" a="1"/>
  <c r="G42" i="15" s="1"/>
  <c r="H42" i="15" s="1"/>
  <c r="F43" i="15"/>
  <c r="G41" i="20" a="1"/>
  <c r="G41" i="20" s="1"/>
  <c r="H41" i="20" s="1"/>
  <c r="F42" i="20"/>
  <c r="G40" i="19" a="1"/>
  <c r="G40" i="19" s="1"/>
  <c r="H40" i="19" s="1"/>
  <c r="F41" i="19"/>
  <c r="G39" i="16" a="1"/>
  <c r="G39" i="16" s="1"/>
  <c r="H39" i="16" s="1"/>
  <c r="F40" i="16"/>
  <c r="G39" i="13" a="1"/>
  <c r="G39" i="13" s="1"/>
  <c r="H39" i="13" s="1"/>
  <c r="F40" i="13"/>
  <c r="G40" i="16" l="1" a="1"/>
  <c r="G40" i="16" s="1"/>
  <c r="H40" i="16" s="1"/>
  <c r="F41" i="16"/>
  <c r="G41" i="19" a="1"/>
  <c r="G41" i="19" s="1"/>
  <c r="H41" i="19" s="1"/>
  <c r="F42" i="19"/>
  <c r="G42" i="20" a="1"/>
  <c r="G42" i="20" s="1"/>
  <c r="H42" i="20" s="1"/>
  <c r="F43" i="20"/>
  <c r="G43" i="15" a="1"/>
  <c r="G43" i="15" s="1"/>
  <c r="H43" i="15" s="1"/>
  <c r="F44" i="15"/>
  <c r="G41" i="18" a="1"/>
  <c r="G41" i="18" s="1"/>
  <c r="H41" i="18" s="1"/>
  <c r="F42" i="18"/>
  <c r="G40" i="13" a="1"/>
  <c r="G40" i="13" s="1"/>
  <c r="H40" i="13" s="1"/>
  <c r="F41" i="13"/>
  <c r="G43" i="20" l="1" a="1"/>
  <c r="G43" i="20" s="1"/>
  <c r="H43" i="20" s="1"/>
  <c r="F44" i="20"/>
  <c r="G42" i="19" a="1"/>
  <c r="G42" i="19" s="1"/>
  <c r="H42" i="19" s="1"/>
  <c r="F43" i="19"/>
  <c r="G42" i="18" a="1"/>
  <c r="G42" i="18" s="1"/>
  <c r="H42" i="18" s="1"/>
  <c r="F43" i="18"/>
  <c r="G44" i="15" a="1"/>
  <c r="G44" i="15" s="1"/>
  <c r="H44" i="15" s="1"/>
  <c r="F45" i="15"/>
  <c r="G41" i="16" a="1"/>
  <c r="G41" i="16" s="1"/>
  <c r="H41" i="16" s="1"/>
  <c r="F42" i="16"/>
  <c r="G41" i="13" a="1"/>
  <c r="G41" i="13" s="1"/>
  <c r="H41" i="13" s="1"/>
  <c r="F42" i="13"/>
  <c r="G45" i="15" l="1" a="1"/>
  <c r="G45" i="15" s="1"/>
  <c r="H45" i="15" s="1"/>
  <c r="F46" i="15"/>
  <c r="G43" i="18" a="1"/>
  <c r="G43" i="18" s="1"/>
  <c r="H43" i="18" s="1"/>
  <c r="F44" i="18"/>
  <c r="G43" i="19" a="1"/>
  <c r="G43" i="19" s="1"/>
  <c r="H43" i="19" s="1"/>
  <c r="F44" i="19"/>
  <c r="G42" i="16" a="1"/>
  <c r="G42" i="16" s="1"/>
  <c r="H42" i="16" s="1"/>
  <c r="F43" i="16"/>
  <c r="G44" i="20" a="1"/>
  <c r="G44" i="20" s="1"/>
  <c r="H44" i="20" s="1"/>
  <c r="F45" i="20"/>
  <c r="G42" i="13" a="1"/>
  <c r="G42" i="13" s="1"/>
  <c r="H42" i="13" s="1"/>
  <c r="F43" i="13"/>
  <c r="G43" i="16" l="1" a="1"/>
  <c r="G43" i="16" s="1"/>
  <c r="H43" i="16" s="1"/>
  <c r="F44" i="16"/>
  <c r="G45" i="20" a="1"/>
  <c r="G45" i="20" s="1"/>
  <c r="H45" i="20" s="1"/>
  <c r="F46" i="20"/>
  <c r="G44" i="19" a="1"/>
  <c r="G44" i="19" s="1"/>
  <c r="H44" i="19" s="1"/>
  <c r="F45" i="19"/>
  <c r="G44" i="18" a="1"/>
  <c r="G44" i="18" s="1"/>
  <c r="H44" i="18" s="1"/>
  <c r="F45" i="18"/>
  <c r="G46" i="15" a="1"/>
  <c r="G46" i="15" s="1"/>
  <c r="H46" i="15" s="1"/>
  <c r="F47" i="15"/>
  <c r="G43" i="13" a="1"/>
  <c r="G43" i="13" s="1"/>
  <c r="H43" i="13" s="1"/>
  <c r="F44" i="13"/>
  <c r="G45" i="18" l="1" a="1"/>
  <c r="G45" i="18" s="1"/>
  <c r="H45" i="18" s="1"/>
  <c r="F46" i="18"/>
  <c r="G45" i="19" a="1"/>
  <c r="G45" i="19" s="1"/>
  <c r="H45" i="19" s="1"/>
  <c r="F46" i="19"/>
  <c r="G47" i="15" a="1"/>
  <c r="G47" i="15" s="1"/>
  <c r="H47" i="15" s="1"/>
  <c r="F48" i="15"/>
  <c r="G46" i="20" a="1"/>
  <c r="G46" i="20" s="1"/>
  <c r="H46" i="20" s="1"/>
  <c r="F47" i="20"/>
  <c r="G44" i="16" a="1"/>
  <c r="G44" i="16" s="1"/>
  <c r="H44" i="16" s="1"/>
  <c r="F45" i="16"/>
  <c r="G44" i="13" a="1"/>
  <c r="G44" i="13" s="1"/>
  <c r="H44" i="13" s="1"/>
  <c r="F45" i="13"/>
  <c r="G47" i="20" l="1" a="1"/>
  <c r="G47" i="20" s="1"/>
  <c r="H47" i="20" s="1"/>
  <c r="F48" i="20"/>
  <c r="G48" i="15" a="1"/>
  <c r="G48" i="15" s="1"/>
  <c r="H48" i="15" s="1"/>
  <c r="F49" i="15"/>
  <c r="G46" i="19" a="1"/>
  <c r="G46" i="19" s="1"/>
  <c r="H46" i="19" s="1"/>
  <c r="F47" i="19"/>
  <c r="G45" i="16" a="1"/>
  <c r="G45" i="16" s="1"/>
  <c r="H45" i="16" s="1"/>
  <c r="F46" i="16"/>
  <c r="G46" i="18" a="1"/>
  <c r="G46" i="18" s="1"/>
  <c r="H46" i="18" s="1"/>
  <c r="F47" i="18"/>
  <c r="G45" i="13" a="1"/>
  <c r="G45" i="13" s="1"/>
  <c r="H45" i="13" s="1"/>
  <c r="F46" i="13"/>
  <c r="G46" i="16" l="1" a="1"/>
  <c r="G46" i="16" s="1"/>
  <c r="H46" i="16" s="1"/>
  <c r="F47" i="16"/>
  <c r="G47" i="18" a="1"/>
  <c r="G47" i="18" s="1"/>
  <c r="H47" i="18" s="1"/>
  <c r="F48" i="18"/>
  <c r="G47" i="19" a="1"/>
  <c r="G47" i="19" s="1"/>
  <c r="H47" i="19" s="1"/>
  <c r="F48" i="19"/>
  <c r="G49" i="15" a="1"/>
  <c r="G49" i="15" s="1"/>
  <c r="H49" i="15" s="1"/>
  <c r="F50" i="15"/>
  <c r="G48" i="20" a="1"/>
  <c r="G48" i="20" s="1"/>
  <c r="H48" i="20" s="1"/>
  <c r="F49" i="20"/>
  <c r="G46" i="13" a="1"/>
  <c r="G46" i="13" s="1"/>
  <c r="H46" i="13" s="1"/>
  <c r="F47" i="13"/>
  <c r="G50" i="15" l="1" a="1"/>
  <c r="G50" i="15" s="1"/>
  <c r="H50" i="15" s="1"/>
  <c r="F51" i="15"/>
  <c r="G48" i="19" a="1"/>
  <c r="G48" i="19" s="1"/>
  <c r="H48" i="19" s="1"/>
  <c r="F49" i="19"/>
  <c r="G49" i="20" a="1"/>
  <c r="G49" i="20" s="1"/>
  <c r="H49" i="20" s="1"/>
  <c r="F50" i="20"/>
  <c r="G48" i="18" a="1"/>
  <c r="G48" i="18" s="1"/>
  <c r="H48" i="18" s="1"/>
  <c r="F49" i="18"/>
  <c r="G47" i="16" a="1"/>
  <c r="G47" i="16" s="1"/>
  <c r="H47" i="16" s="1"/>
  <c r="F48" i="16"/>
  <c r="G47" i="13" a="1"/>
  <c r="G47" i="13" s="1"/>
  <c r="H47" i="13" s="1"/>
  <c r="F48" i="13"/>
  <c r="G49" i="18" l="1" a="1"/>
  <c r="G49" i="18" s="1"/>
  <c r="H49" i="18" s="1"/>
  <c r="F50" i="18"/>
  <c r="G50" i="20" a="1"/>
  <c r="G50" i="20" s="1"/>
  <c r="H50" i="20" s="1"/>
  <c r="F51" i="20"/>
  <c r="G48" i="16" a="1"/>
  <c r="G48" i="16" s="1"/>
  <c r="H48" i="16" s="1"/>
  <c r="F49" i="16"/>
  <c r="G49" i="19" a="1"/>
  <c r="G49" i="19" s="1"/>
  <c r="H49" i="19" s="1"/>
  <c r="F50" i="19"/>
  <c r="G51" i="15" a="1"/>
  <c r="G51" i="15" s="1"/>
  <c r="H51" i="15" s="1"/>
  <c r="F52" i="15"/>
  <c r="G48" i="13" a="1"/>
  <c r="G48" i="13" s="1"/>
  <c r="H48" i="13" s="1"/>
  <c r="F49" i="13"/>
  <c r="G50" i="19" l="1" a="1"/>
  <c r="G50" i="19" s="1"/>
  <c r="H50" i="19" s="1"/>
  <c r="F51" i="19"/>
  <c r="G52" i="15" a="1"/>
  <c r="G52" i="15" s="1"/>
  <c r="H52" i="15" s="1"/>
  <c r="F53" i="15"/>
  <c r="G49" i="16" a="1"/>
  <c r="G49" i="16" s="1"/>
  <c r="H49" i="16" s="1"/>
  <c r="F50" i="16"/>
  <c r="G51" i="20" a="1"/>
  <c r="G51" i="20" s="1"/>
  <c r="H51" i="20" s="1"/>
  <c r="F52" i="20"/>
  <c r="G50" i="18" a="1"/>
  <c r="G50" i="18" s="1"/>
  <c r="H50" i="18" s="1"/>
  <c r="F51" i="18"/>
  <c r="G49" i="13" a="1"/>
  <c r="G49" i="13" s="1"/>
  <c r="H49" i="13" s="1"/>
  <c r="F50" i="13"/>
  <c r="G52" i="20" l="1" a="1"/>
  <c r="G52" i="20" s="1"/>
  <c r="H52" i="20" s="1"/>
  <c r="F53" i="20"/>
  <c r="G50" i="16" a="1"/>
  <c r="G50" i="16" s="1"/>
  <c r="H50" i="16" s="1"/>
  <c r="F51" i="16"/>
  <c r="G53" i="15" a="1"/>
  <c r="G53" i="15" s="1"/>
  <c r="H53" i="15" s="1"/>
  <c r="F54" i="15"/>
  <c r="G51" i="18" a="1"/>
  <c r="G51" i="18" s="1"/>
  <c r="H51" i="18" s="1"/>
  <c r="F52" i="18"/>
  <c r="G51" i="19" a="1"/>
  <c r="G51" i="19" s="1"/>
  <c r="H51" i="19" s="1"/>
  <c r="F52" i="19"/>
  <c r="G50" i="13" a="1"/>
  <c r="G50" i="13" s="1"/>
  <c r="H50" i="13" s="1"/>
  <c r="F51" i="13"/>
  <c r="G52" i="18" l="1" a="1"/>
  <c r="G52" i="18" s="1"/>
  <c r="H52" i="18" s="1"/>
  <c r="F53" i="18"/>
  <c r="G54" i="15" a="1"/>
  <c r="G54" i="15" s="1"/>
  <c r="H54" i="15" s="1"/>
  <c r="F55" i="15"/>
  <c r="G51" i="16" a="1"/>
  <c r="G51" i="16" s="1"/>
  <c r="H51" i="16" s="1"/>
  <c r="F52" i="16"/>
  <c r="G52" i="19" a="1"/>
  <c r="G52" i="19" s="1"/>
  <c r="H52" i="19" s="1"/>
  <c r="F53" i="19"/>
  <c r="G53" i="20" a="1"/>
  <c r="G53" i="20" s="1"/>
  <c r="H53" i="20" s="1"/>
  <c r="F54" i="20"/>
  <c r="G51" i="13" a="1"/>
  <c r="G51" i="13" s="1"/>
  <c r="H51" i="13" s="1"/>
  <c r="F52" i="13"/>
  <c r="G53" i="19" l="1" a="1"/>
  <c r="G53" i="19" s="1"/>
  <c r="H53" i="19" s="1"/>
  <c r="F54" i="19"/>
  <c r="G54" i="20" a="1"/>
  <c r="G54" i="20" s="1"/>
  <c r="H54" i="20" s="1"/>
  <c r="F55" i="20"/>
  <c r="G52" i="16" a="1"/>
  <c r="G52" i="16" s="1"/>
  <c r="H52" i="16" s="1"/>
  <c r="F53" i="16"/>
  <c r="G55" i="15" a="1"/>
  <c r="G55" i="15" s="1"/>
  <c r="H55" i="15" s="1"/>
  <c r="F56" i="15"/>
  <c r="G53" i="18" a="1"/>
  <c r="G53" i="18" s="1"/>
  <c r="H53" i="18" s="1"/>
  <c r="F54" i="18"/>
  <c r="G52" i="13" a="1"/>
  <c r="G52" i="13" s="1"/>
  <c r="H52" i="13" s="1"/>
  <c r="F53" i="13"/>
  <c r="G56" i="15" l="1" a="1"/>
  <c r="G56" i="15" s="1"/>
  <c r="H56" i="15" s="1"/>
  <c r="F57" i="15"/>
  <c r="G53" i="16" a="1"/>
  <c r="G53" i="16" s="1"/>
  <c r="H53" i="16" s="1"/>
  <c r="F54" i="16"/>
  <c r="G54" i="18" a="1"/>
  <c r="G54" i="18" s="1"/>
  <c r="H54" i="18" s="1"/>
  <c r="F55" i="18"/>
  <c r="G55" i="20" a="1"/>
  <c r="G55" i="20" s="1"/>
  <c r="H55" i="20" s="1"/>
  <c r="F56" i="20"/>
  <c r="G54" i="19" a="1"/>
  <c r="G54" i="19" s="1"/>
  <c r="H54" i="19" s="1"/>
  <c r="F55" i="19"/>
  <c r="G53" i="13" a="1"/>
  <c r="G53" i="13" s="1"/>
  <c r="H53" i="13" s="1"/>
  <c r="F54" i="13"/>
  <c r="G56" i="20" l="1" a="1"/>
  <c r="G56" i="20" s="1"/>
  <c r="H56" i="20" s="1"/>
  <c r="F57" i="20"/>
  <c r="G55" i="18" a="1"/>
  <c r="G55" i="18" s="1"/>
  <c r="H55" i="18" s="1"/>
  <c r="F56" i="18"/>
  <c r="G54" i="16" a="1"/>
  <c r="G54" i="16" s="1"/>
  <c r="H54" i="16" s="1"/>
  <c r="F55" i="16"/>
  <c r="G55" i="19" a="1"/>
  <c r="G55" i="19" s="1"/>
  <c r="H55" i="19" s="1"/>
  <c r="F56" i="19"/>
  <c r="G57" i="15" a="1"/>
  <c r="G57" i="15" s="1"/>
  <c r="H57" i="15" s="1"/>
  <c r="F58" i="15"/>
  <c r="G54" i="13" a="1"/>
  <c r="G54" i="13" s="1"/>
  <c r="H54" i="13" s="1"/>
  <c r="F55" i="13"/>
  <c r="G58" i="15" l="1" a="1"/>
  <c r="G58" i="15" s="1"/>
  <c r="H58" i="15" s="1"/>
  <c r="F59" i="15"/>
  <c r="G55" i="16" a="1"/>
  <c r="G55" i="16" s="1"/>
  <c r="H55" i="16" s="1"/>
  <c r="F56" i="16"/>
  <c r="G56" i="19" a="1"/>
  <c r="G56" i="19" s="1"/>
  <c r="H56" i="19" s="1"/>
  <c r="F57" i="19"/>
  <c r="G56" i="18" a="1"/>
  <c r="G56" i="18" s="1"/>
  <c r="H56" i="18" s="1"/>
  <c r="F57" i="18"/>
  <c r="G57" i="20" a="1"/>
  <c r="G57" i="20" s="1"/>
  <c r="H57" i="20" s="1"/>
  <c r="F58" i="20"/>
  <c r="G55" i="13" a="1"/>
  <c r="G55" i="13" s="1"/>
  <c r="H55" i="13" s="1"/>
  <c r="F56" i="13"/>
  <c r="G57" i="18" l="1" a="1"/>
  <c r="G57" i="18" s="1"/>
  <c r="H57" i="18" s="1"/>
  <c r="F58" i="18"/>
  <c r="G58" i="20" a="1"/>
  <c r="G58" i="20" s="1"/>
  <c r="H58" i="20" s="1"/>
  <c r="F59" i="20"/>
  <c r="G57" i="19" a="1"/>
  <c r="G57" i="19" s="1"/>
  <c r="H57" i="19" s="1"/>
  <c r="F58" i="19"/>
  <c r="G56" i="16" a="1"/>
  <c r="G56" i="16" s="1"/>
  <c r="H56" i="16" s="1"/>
  <c r="F57" i="16"/>
  <c r="G59" i="15" a="1"/>
  <c r="G59" i="15" s="1"/>
  <c r="H59" i="15" s="1"/>
  <c r="F60" i="15"/>
  <c r="G56" i="13" a="1"/>
  <c r="G56" i="13" s="1"/>
  <c r="H56" i="13" s="1"/>
  <c r="F57" i="13"/>
  <c r="G57" i="16" l="1" a="1"/>
  <c r="G57" i="16" s="1"/>
  <c r="H57" i="16" s="1"/>
  <c r="F58" i="16"/>
  <c r="G60" i="15" a="1"/>
  <c r="G60" i="15" s="1"/>
  <c r="H60" i="15" s="1"/>
  <c r="F61" i="15"/>
  <c r="G61" i="15" s="1" a="1"/>
  <c r="G61" i="15" s="1"/>
  <c r="H61" i="15" s="1"/>
  <c r="G58" i="19" a="1"/>
  <c r="G58" i="19" s="1"/>
  <c r="H58" i="19" s="1"/>
  <c r="F59" i="19"/>
  <c r="G59" i="20" a="1"/>
  <c r="G59" i="20" s="1"/>
  <c r="H59" i="20" s="1"/>
  <c r="F60" i="20"/>
  <c r="G58" i="18" a="1"/>
  <c r="G58" i="18" s="1"/>
  <c r="H58" i="18" s="1"/>
  <c r="F59" i="18"/>
  <c r="G57" i="13" a="1"/>
  <c r="G57" i="13" s="1"/>
  <c r="H57" i="13" s="1"/>
  <c r="F58" i="13"/>
  <c r="G59" i="18" l="1" a="1"/>
  <c r="G59" i="18" s="1"/>
  <c r="H59" i="18" s="1"/>
  <c r="F60" i="18"/>
  <c r="G60" i="20" a="1"/>
  <c r="G60" i="20" s="1"/>
  <c r="H60" i="20" s="1"/>
  <c r="F61" i="20"/>
  <c r="G61" i="20" s="1" a="1"/>
  <c r="G61" i="20" s="1"/>
  <c r="H61" i="20" s="1"/>
  <c r="G59" i="19" a="1"/>
  <c r="G59" i="19" s="1"/>
  <c r="H59" i="19" s="1"/>
  <c r="F60" i="19"/>
  <c r="G58" i="16" a="1"/>
  <c r="G58" i="16" s="1"/>
  <c r="H58" i="16" s="1"/>
  <c r="F59" i="16"/>
  <c r="G58" i="13" a="1"/>
  <c r="G58" i="13" s="1"/>
  <c r="H58" i="13" s="1"/>
  <c r="F59" i="13"/>
  <c r="G59" i="16" l="1" a="1"/>
  <c r="G59" i="16" s="1"/>
  <c r="H59" i="16" s="1"/>
  <c r="F60" i="16"/>
  <c r="G60" i="19" a="1"/>
  <c r="G60" i="19" s="1"/>
  <c r="H60" i="19" s="1"/>
  <c r="F61" i="19"/>
  <c r="G61" i="19" s="1" a="1"/>
  <c r="G61" i="19" s="1"/>
  <c r="H61" i="19" s="1"/>
  <c r="G60" i="18" a="1"/>
  <c r="G60" i="18" s="1"/>
  <c r="H60" i="18" s="1"/>
  <c r="F61" i="18"/>
  <c r="G61" i="18" s="1" a="1"/>
  <c r="G61" i="18" s="1"/>
  <c r="H61" i="18" s="1"/>
  <c r="G59" i="13" a="1"/>
  <c r="G59" i="13" s="1"/>
  <c r="H59" i="13" s="1"/>
  <c r="F60" i="13"/>
  <c r="G60" i="16" l="1" a="1"/>
  <c r="G60" i="16" s="1"/>
  <c r="H60" i="16" s="1"/>
  <c r="F61" i="16"/>
  <c r="G61" i="16" s="1" a="1"/>
  <c r="G61" i="16" s="1"/>
  <c r="H61" i="16" s="1"/>
  <c r="G60" i="13" a="1"/>
  <c r="G60" i="13" s="1"/>
  <c r="H60" i="13" s="1"/>
  <c r="F61" i="13"/>
  <c r="G61" i="13" s="1" a="1"/>
  <c r="G61" i="13" s="1"/>
  <c r="H61" i="13" s="1"/>
</calcChain>
</file>

<file path=xl/sharedStrings.xml><?xml version="1.0" encoding="utf-8"?>
<sst xmlns="http://schemas.openxmlformats.org/spreadsheetml/2006/main" count="1045" uniqueCount="252">
  <si>
    <t>Álbum</t>
  </si>
  <si>
    <t>Importe</t>
  </si>
  <si>
    <t>Link mPago</t>
  </si>
  <si>
    <t>Individual</t>
  </si>
  <si>
    <t>Grupal</t>
  </si>
  <si>
    <t>Llavero</t>
  </si>
  <si>
    <t>Digital</t>
  </si>
  <si>
    <t>Ad. Ind.</t>
  </si>
  <si>
    <t>Ad. Grupal</t>
  </si>
  <si>
    <t>Promoción Hnos.</t>
  </si>
  <si>
    <t>Ad. Digital</t>
  </si>
  <si>
    <t>Ad. Llavero</t>
  </si>
  <si>
    <t>Nivel</t>
  </si>
  <si>
    <t>Nombre y Apellido</t>
  </si>
  <si>
    <t>Sub-Total s/álbum</t>
  </si>
  <si>
    <t>Oleaga Fausto</t>
  </si>
  <si>
    <t>Sala</t>
  </si>
  <si>
    <t>-</t>
  </si>
  <si>
    <t>Alumno</t>
  </si>
  <si>
    <t>Inicial</t>
  </si>
  <si>
    <t>Primario</t>
  </si>
  <si>
    <t>Secundario</t>
  </si>
  <si>
    <t>1A</t>
  </si>
  <si>
    <t>1B</t>
  </si>
  <si>
    <t>4A</t>
  </si>
  <si>
    <t>4B</t>
  </si>
  <si>
    <t>5A</t>
  </si>
  <si>
    <t>5B</t>
  </si>
  <si>
    <t>2S</t>
  </si>
  <si>
    <t>3SA</t>
  </si>
  <si>
    <t>3SB</t>
  </si>
  <si>
    <t>Cant. Salas</t>
  </si>
  <si>
    <t>Orden</t>
  </si>
  <si>
    <t>ID</t>
  </si>
  <si>
    <t>Cant. Alumnos</t>
  </si>
  <si>
    <t>Contador</t>
  </si>
  <si>
    <t>ID2</t>
  </si>
  <si>
    <t>Contacto</t>
  </si>
  <si>
    <t>CVU</t>
  </si>
  <si>
    <t>DATOS MERCADO PAGO</t>
  </si>
  <si>
    <t>Correo</t>
  </si>
  <si>
    <t>Alias</t>
  </si>
  <si>
    <t>titosonar@yahoo.com.ar</t>
  </si>
  <si>
    <t>soga.cejas.codos.mp</t>
  </si>
  <si>
    <t>Tipo</t>
  </si>
  <si>
    <t>Link</t>
  </si>
  <si>
    <t>$</t>
  </si>
  <si>
    <t>Promoción Hermanos</t>
  </si>
  <si>
    <t>Individual y Grupal</t>
  </si>
  <si>
    <t>fotosfarmingdale@sonarproducciones.com.ar</t>
  </si>
  <si>
    <t>Casarero Urrutia Benjamín Bruno</t>
  </si>
  <si>
    <t>Ferrari Juan Ignacio</t>
  </si>
  <si>
    <t>García Frascarelli Manuel</t>
  </si>
  <si>
    <t>Giqueaux Carola</t>
  </si>
  <si>
    <t>Gómez Campos Francesco</t>
  </si>
  <si>
    <t>Grandiccelli Emilia</t>
  </si>
  <si>
    <t>Lamaletto Completa Isabella</t>
  </si>
  <si>
    <t>Marini Facundo</t>
  </si>
  <si>
    <t>Prado Santiago</t>
  </si>
  <si>
    <t>Rosenzvaig Milo</t>
  </si>
  <si>
    <t>Aiza Roberti Juan Manuel DT</t>
  </si>
  <si>
    <t>Calabró Faustino</t>
  </si>
  <si>
    <t>Diaz Davanzo Guadalupe DT</t>
  </si>
  <si>
    <t>Gómez Salgado Benicio DT</t>
  </si>
  <si>
    <t>Grangeat Milo DT</t>
  </si>
  <si>
    <t>Larripa Martinez Pedro DT</t>
  </si>
  <si>
    <t>Mauro De Luccio Mariano</t>
  </si>
  <si>
    <t>Miguez Sofia Isabella DT</t>
  </si>
  <si>
    <t>Musa Mateo Bautista DT</t>
  </si>
  <si>
    <t>Pinto Lorenzo DT</t>
  </si>
  <si>
    <t>Tula Caballero Lisandro DT</t>
  </si>
  <si>
    <t>Aubone Videla Delfina</t>
  </si>
  <si>
    <t>Berns Masor Mateo</t>
  </si>
  <si>
    <t>Biglieri Emilia</t>
  </si>
  <si>
    <t>Borri Filippo</t>
  </si>
  <si>
    <t>Casciaro Constanza</t>
  </si>
  <si>
    <t>De Luca Emma</t>
  </si>
  <si>
    <t>De Luca Pedro</t>
  </si>
  <si>
    <t>De Tullio Vittorio</t>
  </si>
  <si>
    <t>Fernández Herrera Joaquin Andrés</t>
  </si>
  <si>
    <t>Herrera Lartigue Clara</t>
  </si>
  <si>
    <t>Jaureguiberry Luka</t>
  </si>
  <si>
    <t>Kenar Bárbara Martina</t>
  </si>
  <si>
    <t>Leguizamón Francisco</t>
  </si>
  <si>
    <t>Leto Catalina</t>
  </si>
  <si>
    <t>Levy Kai</t>
  </si>
  <si>
    <t>Macukatin Tabasso Franco Nicolás</t>
  </si>
  <si>
    <t>Rivas Delfina</t>
  </si>
  <si>
    <t>Santoro Isabelle</t>
  </si>
  <si>
    <t>Schuller Pedro</t>
  </si>
  <si>
    <t>Ambrosoni Paulina</t>
  </si>
  <si>
    <t>Andrade Camilo</t>
  </si>
  <si>
    <t>Auletta Amparo María</t>
  </si>
  <si>
    <t>Axelrud Janno León</t>
  </si>
  <si>
    <t>Ballesteros González Paraná</t>
  </si>
  <si>
    <t>Cabrera Millán Juan Martín</t>
  </si>
  <si>
    <t>Camiña Simón</t>
  </si>
  <si>
    <t>Charles Caprotta Niza</t>
  </si>
  <si>
    <t>Di Serio Manuel</t>
  </si>
  <si>
    <t>Estévez Simón</t>
  </si>
  <si>
    <t>Fernández Ramallo Ignacio</t>
  </si>
  <si>
    <t>Giaquinto Belisario</t>
  </si>
  <si>
    <t>Lezcano González Abril</t>
  </si>
  <si>
    <t>Lovisolo García Rivero Aurelia</t>
  </si>
  <si>
    <t>Niizawa Lucas Eiki</t>
  </si>
  <si>
    <t>Pinto Felipe</t>
  </si>
  <si>
    <t>Vagnola Julia</t>
  </si>
  <si>
    <t>Aiza Roberti Bricia Serena</t>
  </si>
  <si>
    <t>Bekerman Julieta Lucila</t>
  </si>
  <si>
    <t>Biglieri Martina</t>
  </si>
  <si>
    <t>Casentini Allegra Nina</t>
  </si>
  <si>
    <t>Cures Sastre Helena</t>
  </si>
  <si>
    <t>De Marco Monserrat</t>
  </si>
  <si>
    <t>Fernández Solari Indira</t>
  </si>
  <si>
    <t>Galafassi Nahuel</t>
  </si>
  <si>
    <t>Jiménez Otero Felicitas</t>
  </si>
  <si>
    <t>Moral Sofía</t>
  </si>
  <si>
    <t>Notenson Baz Federico</t>
  </si>
  <si>
    <t>Rampinini Olivia</t>
  </si>
  <si>
    <t>Vaca Benjamín</t>
  </si>
  <si>
    <t>Velasco Tomás Ignacio</t>
  </si>
  <si>
    <t>Vera Julia</t>
  </si>
  <si>
    <t xml:space="preserve">Arce Lorenzo </t>
  </si>
  <si>
    <t xml:space="preserve">Avender Barber Guadalupe </t>
  </si>
  <si>
    <t>Buffetti Ivo</t>
  </si>
  <si>
    <t xml:space="preserve">Cabrera Gianfelice Justina </t>
  </si>
  <si>
    <t>Calabró Benjamín</t>
  </si>
  <si>
    <t>Carlini Felipe</t>
  </si>
  <si>
    <t xml:space="preserve">Falcone Carola </t>
  </si>
  <si>
    <t>Fiol Poch Emma Emilia</t>
  </si>
  <si>
    <t xml:space="preserve">Godoy Bautista </t>
  </si>
  <si>
    <t>Jimenez Emilia</t>
  </si>
  <si>
    <t>Lamas Mateo Nicolás</t>
  </si>
  <si>
    <t>Nabais Juana</t>
  </si>
  <si>
    <t xml:space="preserve">Rivas Duarte Renata </t>
  </si>
  <si>
    <t xml:space="preserve">Sánchez Rinaldi Rafael </t>
  </si>
  <si>
    <t xml:space="preserve">Scarfone Vicente Román </t>
  </si>
  <si>
    <t>Schapira Masor Alen</t>
  </si>
  <si>
    <t>Solano Peña Ian Matteo</t>
  </si>
  <si>
    <t xml:space="preserve">Teijeiro Beltrán </t>
  </si>
  <si>
    <t>Torres Martina</t>
  </si>
  <si>
    <t>Vásquez Segundo</t>
  </si>
  <si>
    <t>2A</t>
  </si>
  <si>
    <t>2B</t>
  </si>
  <si>
    <t>2C</t>
  </si>
  <si>
    <t>3A</t>
  </si>
  <si>
    <t>3B</t>
  </si>
  <si>
    <t>1SA</t>
  </si>
  <si>
    <t>1SB</t>
  </si>
  <si>
    <t>4E</t>
  </si>
  <si>
    <t>4S</t>
  </si>
  <si>
    <t>4 CHINO</t>
  </si>
  <si>
    <t>4 PORT</t>
  </si>
  <si>
    <t>4 INDUSTRIAL</t>
  </si>
  <si>
    <t>4 INDUMENTARIA</t>
  </si>
  <si>
    <t>5S</t>
  </si>
  <si>
    <t>Elegir Sala/Grado/Año</t>
  </si>
  <si>
    <t>5SE</t>
  </si>
  <si>
    <t>6S</t>
  </si>
  <si>
    <t>6SE</t>
  </si>
  <si>
    <t>K2A</t>
  </si>
  <si>
    <t>Amigo Mateo Luca</t>
  </si>
  <si>
    <t>Bangerter Lorenzo DT</t>
  </si>
  <si>
    <t>Berasategui Simón DT</t>
  </si>
  <si>
    <t>Creado Ignacio DT</t>
  </si>
  <si>
    <t>De Marco Maite DT</t>
  </si>
  <si>
    <t>Diez Nahitan DT</t>
  </si>
  <si>
    <t>Elizalde Neira Justina</t>
  </si>
  <si>
    <t>Gallo Saporiti Delfina DT</t>
  </si>
  <si>
    <t>Iglesias Jerónimo DT</t>
  </si>
  <si>
    <t>Kenar Delfina Milena</t>
  </si>
  <si>
    <t xml:space="preserve">Marotta Filippa </t>
  </si>
  <si>
    <t>Milani Pierina DT</t>
  </si>
  <si>
    <t>Mitjans Joaquina DT</t>
  </si>
  <si>
    <t>Moral Emilia DT</t>
  </si>
  <si>
    <t>Núñez García Isidro</t>
  </si>
  <si>
    <t>Papaleo Joaquina</t>
  </si>
  <si>
    <t>Rojas Santiago DT</t>
  </si>
  <si>
    <t>Vaca Agustín</t>
  </si>
  <si>
    <t>K2B</t>
  </si>
  <si>
    <t>De Cortázar Matías DT</t>
  </si>
  <si>
    <t>Grangeat Simón k.1 DT</t>
  </si>
  <si>
    <t>Gómez Salgado Amelia k.1 DT</t>
  </si>
  <si>
    <t>Marini Nicolás k.1 DT</t>
  </si>
  <si>
    <t>Martinez Faustino DT</t>
  </si>
  <si>
    <t>Martínez Porras Jaremko Ana DT</t>
  </si>
  <si>
    <t>Mendiberry Vicente DT</t>
  </si>
  <si>
    <t>Ocampo Fernandez Julia DT</t>
  </si>
  <si>
    <t>Olega Rufino DT</t>
  </si>
  <si>
    <t>Pelech Ana Katalina DT</t>
  </si>
  <si>
    <t>Perevicins Ferrero Vito</t>
  </si>
  <si>
    <t>Rinaldi Pietro DT</t>
  </si>
  <si>
    <t>Saieg Santino DT</t>
  </si>
  <si>
    <t>Solano Peña Elisa Jazmín DT</t>
  </si>
  <si>
    <t>Talamoni Poggiali Emilia DT</t>
  </si>
  <si>
    <t>Torres Ramiro DT</t>
  </si>
  <si>
    <t>Zabala Delfina DT</t>
  </si>
  <si>
    <t>K3A</t>
  </si>
  <si>
    <t>Auel Gonzalez Estefanía</t>
  </si>
  <si>
    <t>Casa Jazmín</t>
  </si>
  <si>
    <t>Krüger Tomás daniel</t>
  </si>
  <si>
    <t>Maldonado Fleitas Noah</t>
  </si>
  <si>
    <t>Marotta Vittorio</t>
  </si>
  <si>
    <t>Osorio Bertolini Pedro</t>
  </si>
  <si>
    <t>Perciavalle Baltazar</t>
  </si>
  <si>
    <t xml:space="preserve">Ques Juana </t>
  </si>
  <si>
    <t>Suárez Begué Francisco</t>
  </si>
  <si>
    <t xml:space="preserve">Tula Crocitto Olivia </t>
  </si>
  <si>
    <t>K3B</t>
  </si>
  <si>
    <t>Chillado Biaus Olivia</t>
  </si>
  <si>
    <t>Demczuk Nina</t>
  </si>
  <si>
    <t>Giorgi Martos Milena</t>
  </si>
  <si>
    <t>Grosso Pardo Salvador DT</t>
  </si>
  <si>
    <t xml:space="preserve">Icardo Gaspar </t>
  </si>
  <si>
    <t>Jordan Galo</t>
  </si>
  <si>
    <t xml:space="preserve">Polvorín Peralta Jazmín DT </t>
  </si>
  <si>
    <t xml:space="preserve">Prado Justina </t>
  </si>
  <si>
    <t xml:space="preserve">Repetto Baltazar </t>
  </si>
  <si>
    <t xml:space="preserve">Zigalini Díaz Lucciano DT </t>
  </si>
  <si>
    <t>K4A</t>
  </si>
  <si>
    <t>Eckert Martínez Juan Baltasar</t>
  </si>
  <si>
    <t xml:space="preserve">Gerling Juan Ignacio </t>
  </si>
  <si>
    <t>Hayashi Luca Alexis</t>
  </si>
  <si>
    <t>Revilla Zamora Lucía</t>
  </si>
  <si>
    <t xml:space="preserve">Urban Franco </t>
  </si>
  <si>
    <t>K4B</t>
  </si>
  <si>
    <t>Berardi Vicente</t>
  </si>
  <si>
    <t>Breglia Luna</t>
  </si>
  <si>
    <t>Brito Oliveira Mateo</t>
  </si>
  <si>
    <t>Granelli Emilia</t>
  </si>
  <si>
    <t>Zuccotti Figueroa Jacinta</t>
  </si>
  <si>
    <t>K5A</t>
  </si>
  <si>
    <t>Burneo Cardozo Julia</t>
  </si>
  <si>
    <t>Carena Benito</t>
  </si>
  <si>
    <t>Castro Meuwissen Helena Isabel</t>
  </si>
  <si>
    <t>Cuello Felipe</t>
  </si>
  <si>
    <t>Hilgert Vicente</t>
  </si>
  <si>
    <t>Ibañez Guerendiain Josefina</t>
  </si>
  <si>
    <t>Obiglio Ulloa Bautista</t>
  </si>
  <si>
    <t>Sikan Pérez Lucía</t>
  </si>
  <si>
    <t>Tomaszewski Fabrizio Gonzalo</t>
  </si>
  <si>
    <t>K5B</t>
  </si>
  <si>
    <t>Farrell Martina</t>
  </si>
  <si>
    <t xml:space="preserve">Gómez Francisca </t>
  </si>
  <si>
    <t>Nuñez Losada Noah</t>
  </si>
  <si>
    <t>https://mpago.la/1VVCWVk</t>
  </si>
  <si>
    <t>https://mpago.la/1QagD2T</t>
  </si>
  <si>
    <t>https://mpago.la/1VqHNhm</t>
  </si>
  <si>
    <t>https://mpago.la/2mLXavN</t>
  </si>
  <si>
    <t>https://mpago.la/2MRi4oU</t>
  </si>
  <si>
    <t>https://mpago.la/2shgUVD</t>
  </si>
  <si>
    <t>Columna1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</si>
</sst>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\ * #,##0.00_);_(&quot;$&quot;\ * \(#,##0.00\);_(&quot;$&quot;\ * &quot;-&quot;??_);_(@_)"/>
    <numFmt numFmtId="164" formatCode="&quot;$&quot;\ #,##0.00"/>
  </numFmts>
  <fonts count="16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8"/>
      <name val="Calibri"/>
      <family val="2"/>
      <scheme val="minor"/>
    </font>
    <font>
      <sz val="12"/>
      <color theme="2" tint="-0.749992370372631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Helvetica"/>
      <family val="2"/>
    </font>
    <font>
      <sz val="11"/>
      <color theme="1"/>
      <name val="Calibri"/>
      <family val="2"/>
      <scheme val="minor"/>
    </font>
    <font>
      <sz val="10"/>
      <color theme="1"/>
      <name val="Helvetica"/>
      <family val="2"/>
    </font>
    <font>
      <sz val="12"/>
      <color theme="1"/>
      <name val="Helvetica"/>
      <family val="2"/>
    </font>
    <font>
      <sz val="10"/>
      <name val="Helvetica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u/>
      <sz val="12"/>
      <name val="Calibri"/>
      <family val="2"/>
      <scheme val="minor"/>
    </font>
    <font>
      <b/>
      <sz val="10"/>
      <name val="Helvetica"/>
      <family val="2"/>
    </font>
  </fonts>
  <fills count="8">
    <fill>
      <patternFill patternType="none"/>
    </fill>
    <fill>
      <patternFill patternType="gray125"/>
    </fill>
    <fill>
      <patternFill patternType="solid">
        <fgColor theme="2" tint="-0.74999237037263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9.9978637043366805E-2"/>
        <bgColor rgb="FF000000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5" fillId="0" borderId="0" applyNumberFormat="0" applyFill="0" applyBorder="0" applyAlignment="0" applyProtection="0"/>
    <xf numFmtId="0" fontId="8" fillId="0" borderId="0"/>
  </cellStyleXfs>
  <cellXfs count="56">
    <xf numFmtId="0" fontId="0" fillId="0" borderId="0" xfId="0"/>
    <xf numFmtId="0" fontId="0" fillId="2" borderId="0" xfId="0" applyFill="1"/>
    <xf numFmtId="0" fontId="0" fillId="3" borderId="0" xfId="0" applyFill="1"/>
    <xf numFmtId="0" fontId="0" fillId="0" borderId="0" xfId="0" applyAlignment="1">
      <alignment vertical="top"/>
    </xf>
    <xf numFmtId="44" fontId="0" fillId="0" borderId="0" xfId="1" applyFont="1"/>
    <xf numFmtId="0" fontId="4" fillId="3" borderId="0" xfId="0" applyFont="1" applyFill="1" applyAlignment="1">
      <alignment horizontal="center" vertical="top" wrapText="1"/>
    </xf>
    <xf numFmtId="44" fontId="2" fillId="2" borderId="0" xfId="1" applyFont="1" applyFill="1" applyAlignment="1">
      <alignment horizontal="center"/>
    </xf>
    <xf numFmtId="0" fontId="7" fillId="5" borderId="2" xfId="0" applyFont="1" applyFill="1" applyBorder="1" applyAlignment="1">
      <alignment horizontal="center" vertical="top"/>
    </xf>
    <xf numFmtId="0" fontId="7" fillId="5" borderId="3" xfId="0" applyFont="1" applyFill="1" applyBorder="1" applyAlignment="1">
      <alignment horizontal="center" vertical="top"/>
    </xf>
    <xf numFmtId="0" fontId="7" fillId="5" borderId="0" xfId="0" applyFont="1" applyFill="1" applyAlignment="1">
      <alignment horizontal="center" vertical="top"/>
    </xf>
    <xf numFmtId="0" fontId="9" fillId="0" borderId="0" xfId="0" applyFont="1" applyAlignment="1" applyProtection="1">
      <alignment horizontal="left"/>
      <protection locked="0"/>
    </xf>
    <xf numFmtId="0" fontId="7" fillId="0" borderId="0" xfId="0" applyFont="1" applyAlignment="1" applyProtection="1">
      <alignment horizontal="left" wrapText="1"/>
      <protection locked="0"/>
    </xf>
    <xf numFmtId="0" fontId="10" fillId="0" borderId="0" xfId="0" applyFont="1"/>
    <xf numFmtId="0" fontId="0" fillId="0" borderId="0" xfId="0" applyAlignment="1">
      <alignment horizontal="left"/>
    </xf>
    <xf numFmtId="0" fontId="7" fillId="0" borderId="0" xfId="0" applyFont="1"/>
    <xf numFmtId="0" fontId="9" fillId="5" borderId="4" xfId="0" applyFont="1" applyFill="1" applyBorder="1" applyProtection="1">
      <protection locked="0"/>
    </xf>
    <xf numFmtId="0" fontId="0" fillId="0" borderId="0" xfId="0" applyNumberFormat="1"/>
    <xf numFmtId="0" fontId="9" fillId="0" borderId="1" xfId="0" applyFont="1" applyBorder="1" applyAlignment="1" applyProtection="1">
      <alignment horizontal="left"/>
      <protection locked="0"/>
    </xf>
    <xf numFmtId="0" fontId="9" fillId="4" borderId="0" xfId="0" applyFont="1" applyFill="1" applyAlignment="1" applyProtection="1">
      <alignment horizontal="left"/>
      <protection locked="0"/>
    </xf>
    <xf numFmtId="0" fontId="9" fillId="0" borderId="5" xfId="0" applyFont="1" applyBorder="1" applyAlignment="1" applyProtection="1">
      <alignment horizontal="left"/>
      <protection locked="0"/>
    </xf>
    <xf numFmtId="0" fontId="9" fillId="0" borderId="6" xfId="0" applyFont="1" applyBorder="1" applyAlignment="1" applyProtection="1">
      <alignment horizontal="left"/>
      <protection locked="0"/>
    </xf>
    <xf numFmtId="0" fontId="13" fillId="3" borderId="0" xfId="0" applyFont="1" applyFill="1"/>
    <xf numFmtId="0" fontId="6" fillId="4" borderId="0" xfId="0" applyFont="1" applyFill="1" applyBorder="1" applyAlignment="1" applyProtection="1">
      <alignment horizontal="center"/>
      <protection locked="0"/>
    </xf>
    <xf numFmtId="44" fontId="1" fillId="6" borderId="0" xfId="1" applyFont="1" applyFill="1"/>
    <xf numFmtId="0" fontId="1" fillId="7" borderId="0" xfId="0" applyFont="1" applyFill="1"/>
    <xf numFmtId="0" fontId="0" fillId="6" borderId="0" xfId="0" applyFont="1" applyFill="1"/>
    <xf numFmtId="0" fontId="0" fillId="7" borderId="0" xfId="0" applyFont="1" applyFill="1"/>
    <xf numFmtId="0" fontId="0" fillId="6" borderId="0" xfId="0" applyFill="1"/>
    <xf numFmtId="0" fontId="14" fillId="6" borderId="0" xfId="2" applyFont="1" applyFill="1"/>
    <xf numFmtId="0" fontId="12" fillId="6" borderId="0" xfId="0" applyFont="1" applyFill="1"/>
    <xf numFmtId="164" fontId="0" fillId="0" borderId="0" xfId="1" applyNumberFormat="1" applyFont="1"/>
    <xf numFmtId="0" fontId="5" fillId="6" borderId="0" xfId="2" applyFill="1"/>
    <xf numFmtId="0" fontId="15" fillId="0" borderId="7" xfId="0" applyFont="1" applyBorder="1" applyAlignment="1" applyProtection="1">
      <alignment horizontal="left"/>
      <protection locked="0"/>
    </xf>
    <xf numFmtId="0" fontId="7" fillId="0" borderId="7" xfId="0" applyFont="1" applyBorder="1" applyAlignment="1" applyProtection="1">
      <alignment horizontal="left"/>
      <protection locked="0"/>
    </xf>
    <xf numFmtId="0" fontId="11" fillId="0" borderId="7" xfId="0" applyFont="1" applyBorder="1" applyAlignment="1" applyProtection="1">
      <alignment vertical="center" wrapText="1"/>
      <protection locked="0"/>
    </xf>
    <xf numFmtId="0" fontId="9" fillId="0" borderId="7" xfId="0" applyFont="1" applyBorder="1" applyAlignment="1" applyProtection="1">
      <alignment horizontal="left"/>
      <protection locked="0"/>
    </xf>
    <xf numFmtId="0" fontId="11" fillId="0" borderId="7" xfId="0" applyFont="1" applyBorder="1" applyAlignment="1">
      <alignment vertical="center" wrapText="1"/>
    </xf>
    <xf numFmtId="0" fontId="15" fillId="0" borderId="7" xfId="0" applyFont="1" applyBorder="1" applyAlignment="1" applyProtection="1">
      <alignment horizontal="left" wrapText="1"/>
      <protection locked="0"/>
    </xf>
    <xf numFmtId="0" fontId="9" fillId="0" borderId="0" xfId="0" applyNumberFormat="1" applyFont="1" applyAlignment="1" applyProtection="1">
      <alignment horizontal="left"/>
      <protection locked="0"/>
    </xf>
    <xf numFmtId="0" fontId="15" fillId="0" borderId="7" xfId="0" applyFont="1" applyBorder="1" applyAlignment="1" applyProtection="1">
      <alignment horizontal="left" vertical="center"/>
      <protection locked="0"/>
    </xf>
    <xf numFmtId="0" fontId="7" fillId="0" borderId="7" xfId="0" applyFont="1" applyBorder="1"/>
    <xf numFmtId="0" fontId="11" fillId="4" borderId="7" xfId="0" applyFont="1" applyFill="1" applyBorder="1" applyAlignment="1" applyProtection="1">
      <alignment wrapText="1"/>
      <protection locked="0"/>
    </xf>
    <xf numFmtId="0" fontId="11" fillId="0" borderId="7" xfId="0" applyFont="1" applyBorder="1" applyAlignment="1" applyProtection="1">
      <alignment wrapText="1"/>
      <protection locked="0"/>
    </xf>
    <xf numFmtId="0" fontId="11" fillId="0" borderId="7" xfId="0" applyFont="1" applyBorder="1" applyAlignment="1">
      <alignment wrapText="1"/>
    </xf>
    <xf numFmtId="0" fontId="7" fillId="5" borderId="7" xfId="0" applyFont="1" applyFill="1" applyBorder="1" applyProtection="1">
      <protection locked="0"/>
    </xf>
    <xf numFmtId="0" fontId="11" fillId="0" borderId="7" xfId="0" applyFont="1" applyBorder="1" applyAlignment="1" applyProtection="1">
      <alignment horizontal="left" vertical="center" wrapText="1"/>
      <protection locked="0"/>
    </xf>
    <xf numFmtId="0" fontId="11" fillId="0" borderId="7" xfId="0" applyFont="1" applyBorder="1" applyAlignment="1" applyProtection="1">
      <alignment horizontal="left"/>
      <protection locked="0"/>
    </xf>
    <xf numFmtId="0" fontId="9" fillId="5" borderId="7" xfId="0" applyFont="1" applyFill="1" applyBorder="1" applyProtection="1">
      <protection locked="0"/>
    </xf>
    <xf numFmtId="0" fontId="11" fillId="0" borderId="7" xfId="0" applyFont="1" applyBorder="1" applyAlignment="1" applyProtection="1">
      <alignment horizontal="left" wrapText="1"/>
      <protection locked="0"/>
    </xf>
    <xf numFmtId="0" fontId="11" fillId="0" borderId="8" xfId="0" applyFont="1" applyBorder="1" applyAlignment="1" applyProtection="1">
      <alignment horizontal="left" wrapText="1"/>
      <protection locked="0"/>
    </xf>
    <xf numFmtId="0" fontId="11" fillId="0" borderId="9" xfId="0" applyFont="1" applyBorder="1" applyAlignment="1" applyProtection="1">
      <alignment horizontal="left" wrapText="1"/>
      <protection locked="0"/>
    </xf>
    <xf numFmtId="0" fontId="9" fillId="5" borderId="8" xfId="0" applyFont="1" applyFill="1" applyBorder="1" applyProtection="1">
      <protection locked="0"/>
    </xf>
    <xf numFmtId="0" fontId="6" fillId="4" borderId="0" xfId="0" applyFont="1" applyFill="1" applyBorder="1" applyAlignment="1" applyProtection="1">
      <alignment horizontal="left" wrapText="1"/>
      <protection locked="0"/>
    </xf>
    <xf numFmtId="0" fontId="5" fillId="0" borderId="0" xfId="2" applyAlignment="1">
      <alignment wrapText="1"/>
    </xf>
    <xf numFmtId="0" fontId="6" fillId="3" borderId="0" xfId="0" applyFont="1" applyFill="1" applyAlignment="1">
      <alignment horizontal="center"/>
    </xf>
    <xf numFmtId="1" fontId="12" fillId="6" borderId="0" xfId="0" applyNumberFormat="1" applyFont="1" applyFill="1" applyAlignment="1">
      <alignment horizontal="left"/>
    </xf>
  </cellXfs>
  <cellStyles count="4">
    <cellStyle name="Hipervínculo" xfId="2" builtinId="8"/>
    <cellStyle name="Moneda" xfId="1" builtinId="4"/>
    <cellStyle name="Normal" xfId="0" builtinId="0"/>
    <cellStyle name="Normal 3" xfId="3" xr:uid="{E2FDA2AF-99EF-FC4F-9A83-3535AE6AC057}"/>
  </cellStyles>
  <dxfs count="132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Helvetica"/>
        <family val="2"/>
        <scheme val="none"/>
      </font>
      <numFmt numFmtId="0" formatCode="General"/>
      <alignment horizontal="left" vertical="bottom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Helvetica"/>
        <family val="2"/>
        <scheme val="none"/>
      </font>
      <alignment horizontal="left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Helvetica"/>
        <family val="2"/>
        <scheme val="none"/>
      </font>
      <alignment horizontal="left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Helvetica"/>
        <family val="2"/>
        <scheme val="none"/>
      </font>
      <alignment horizontal="left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Helvetica"/>
        <family val="2"/>
        <scheme val="none"/>
      </font>
      <numFmt numFmtId="0" formatCode="General"/>
      <alignment horizontal="left" vertical="bottom" textRotation="0" wrapText="0" indent="0" justifyLastLine="0" shrinkToFit="0" readingOrder="0"/>
      <protection locked="0" hidden="0"/>
    </dxf>
    <dxf>
      <font>
        <color auto="1"/>
      </font>
      <fill>
        <patternFill patternType="solid">
          <fgColor indexed="64"/>
          <bgColor theme="0" tint="-0.14999847407452621"/>
        </patternFill>
      </fill>
    </dxf>
    <dxf>
      <font>
        <color rgb="FF9C0006"/>
      </font>
    </dxf>
    <dxf>
      <font>
        <color auto="1"/>
      </font>
    </dxf>
    <dxf>
      <font>
        <color auto="1"/>
      </font>
      <fill>
        <patternFill patternType="solid">
          <fgColor indexed="64"/>
          <bgColor theme="0" tint="-0.14999847407452621"/>
        </patternFill>
      </fill>
    </dxf>
    <dxf>
      <font>
        <color rgb="FF9C0006"/>
      </font>
    </dxf>
    <dxf>
      <font>
        <color auto="1"/>
      </font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auto="1"/>
      </font>
      <fill>
        <patternFill patternType="solid">
          <fgColor indexed="64"/>
          <bgColor theme="0" tint="-0.14999847407452621"/>
        </patternFill>
      </fill>
    </dxf>
    <dxf>
      <font>
        <color rgb="FF9C0006"/>
      </font>
    </dxf>
    <dxf>
      <font>
        <color auto="1"/>
      </font>
    </dxf>
    <dxf>
      <font>
        <color auto="1"/>
      </font>
      <fill>
        <patternFill patternType="solid">
          <fgColor indexed="64"/>
          <bgColor theme="0" tint="-0.14999847407452621"/>
        </patternFill>
      </fill>
    </dxf>
    <dxf>
      <font>
        <color rgb="FF9C0006"/>
      </font>
    </dxf>
    <dxf>
      <font>
        <color auto="1"/>
      </font>
    </dxf>
    <dxf>
      <font>
        <color rgb="FF9C0006"/>
      </font>
      <fill>
        <patternFill patternType="solid">
          <fgColor indexed="64"/>
          <bgColor theme="0" tint="-0.14999847407452621"/>
        </patternFill>
      </fill>
    </dxf>
    <dxf>
      <font>
        <color rgb="FF9C0006"/>
      </font>
    </dxf>
    <dxf>
      <font>
        <color auto="1"/>
      </font>
    </dxf>
    <dxf>
      <font>
        <color rgb="FF9C0006"/>
      </font>
      <fill>
        <patternFill patternType="solid">
          <fgColor indexed="64"/>
          <bgColor theme="0" tint="-0.14999847407452621"/>
        </patternFill>
      </fill>
    </dxf>
    <dxf>
      <font>
        <color rgb="FF9C0006"/>
      </font>
    </dxf>
    <dxf>
      <font>
        <color auto="1"/>
      </font>
    </dxf>
    <dxf>
      <font>
        <color rgb="FF9C0006"/>
      </font>
      <fill>
        <patternFill patternType="solid">
          <fgColor indexed="64"/>
          <bgColor theme="0" tint="-0.1499984740745262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rgb="FF9C0006"/>
      </font>
    </dxf>
    <dxf>
      <font>
        <color auto="1"/>
      </font>
    </dxf>
    <dxf>
      <font>
        <color rgb="FF9C0006"/>
      </font>
    </dxf>
    <dxf>
      <font>
        <color auto="1"/>
      </font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rgb="FF9C0006"/>
      </font>
      <fill>
        <patternFill patternType="solid">
          <fgColor indexed="64"/>
          <bgColor theme="0" tint="-0.1499984740745262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Helvetica"/>
        <family val="2"/>
        <scheme val="none"/>
      </font>
      <numFmt numFmtId="0" formatCode="General"/>
      <alignment horizontal="left" vertical="bottom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Helvetica"/>
        <family val="2"/>
        <scheme val="none"/>
      </font>
      <alignment horizontal="left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Helvetica"/>
        <family val="2"/>
        <scheme val="none"/>
      </font>
      <alignment horizontal="left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Helvetica"/>
        <family val="2"/>
        <scheme val="none"/>
      </font>
      <alignment horizontal="left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Helvetica"/>
        <family val="2"/>
        <scheme val="none"/>
      </font>
      <numFmt numFmtId="0" formatCode="General"/>
      <alignment horizontal="left" vertical="bottom" textRotation="0" wrapText="0" indent="0" justifyLastLine="0" shrinkToFit="0" readingOrder="0"/>
      <protection locked="0" hidden="0"/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rgb="FF9C0006"/>
      </font>
      <fill>
        <patternFill patternType="solid">
          <fgColor indexed="64"/>
          <bgColor theme="0" tint="-0.14999847407452621"/>
        </patternFill>
      </fill>
    </dxf>
    <dxf>
      <font>
        <color rgb="FF9C0006"/>
      </font>
    </dxf>
    <dxf>
      <font>
        <color auto="1"/>
      </font>
    </dxf>
    <dxf>
      <font>
        <color rgb="FF9C0006"/>
      </font>
      <fill>
        <patternFill patternType="solid">
          <fgColor indexed="64"/>
          <bgColor theme="0" tint="-0.14999847407452621"/>
        </patternFill>
      </fill>
    </dxf>
    <dxf>
      <font>
        <color rgb="FF9C0006"/>
      </font>
    </dxf>
    <dxf>
      <font>
        <color auto="1"/>
      </font>
    </dxf>
    <dxf>
      <font>
        <color rgb="FF9C0006"/>
      </font>
      <fill>
        <patternFill patternType="solid">
          <fgColor indexed="64"/>
          <bgColor theme="0" tint="-0.14999847407452621"/>
        </patternFill>
      </fill>
    </dxf>
    <dxf>
      <font>
        <color rgb="FF9C0006"/>
      </font>
    </dxf>
    <dxf>
      <font>
        <color auto="1"/>
      </font>
    </dxf>
    <dxf>
      <font>
        <color rgb="FF9C0006"/>
      </font>
      <fill>
        <patternFill patternType="solid">
          <fgColor indexed="64"/>
          <bgColor theme="0" tint="-0.14999847407452621"/>
        </patternFill>
      </fill>
    </dxf>
    <dxf>
      <font>
        <color rgb="FF9C0006"/>
      </font>
    </dxf>
    <dxf>
      <font>
        <color auto="1"/>
      </font>
    </dxf>
    <dxf>
      <font>
        <color rgb="FF9C0006"/>
      </font>
    </dxf>
    <dxf>
      <font>
        <color auto="1"/>
      </font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rgb="FF9C0006"/>
      </font>
      <fill>
        <patternFill patternType="solid">
          <fgColor indexed="64"/>
          <bgColor theme="0" tint="-0.14999847407452621"/>
        </patternFill>
      </fill>
    </dxf>
    <dxf>
      <numFmt numFmtId="0" formatCode="General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Helvetica"/>
        <family val="2"/>
        <scheme val="none"/>
      </font>
      <alignment horizontal="left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Helvetica"/>
        <family val="2"/>
        <scheme val="none"/>
      </font>
      <alignment horizontal="left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Helvetica"/>
        <family val="2"/>
        <scheme val="none"/>
      </font>
      <alignment horizontal="left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Helvetica"/>
        <family val="2"/>
        <scheme val="none"/>
      </font>
      <numFmt numFmtId="0" formatCode="General"/>
      <alignment horizontal="left" vertical="bottom" textRotation="0" wrapText="0" indent="0" justifyLastLine="0" shrinkToFit="0" readingOrder="0"/>
      <protection locked="0" hidden="0"/>
    </dxf>
    <dxf>
      <font>
        <color rgb="FF9C0006"/>
      </font>
    </dxf>
    <dxf>
      <font>
        <color auto="1"/>
      </font>
    </dxf>
    <dxf>
      <font>
        <color rgb="FF9C0006"/>
      </font>
      <fill>
        <patternFill patternType="solid">
          <fgColor indexed="64"/>
          <bgColor theme="0" tint="-0.1499984740745262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rgb="FF9C0006"/>
      </font>
      <fill>
        <patternFill patternType="solid">
          <fgColor indexed="64"/>
          <bgColor theme="0" tint="-0.14999847407452621"/>
        </patternFill>
      </fill>
    </dxf>
    <dxf>
      <font>
        <color rgb="FF9C0006"/>
      </font>
      <fill>
        <patternFill patternType="solid">
          <fgColor indexed="64"/>
          <bgColor theme="0" tint="-0.14999847407452621"/>
        </patternFill>
      </fill>
    </dxf>
    <dxf>
      <font>
        <color rgb="FF9C0006"/>
      </font>
    </dxf>
    <dxf>
      <font>
        <color auto="1"/>
      </font>
    </dxf>
    <dxf>
      <font>
        <color rgb="FF9C0006"/>
      </font>
    </dxf>
    <dxf>
      <font>
        <color auto="1"/>
      </font>
    </dxf>
    <dxf>
      <font>
        <color rgb="FF9C0006"/>
      </font>
    </dxf>
    <dxf>
      <font>
        <color auto="1"/>
      </font>
    </dxf>
    <dxf>
      <font>
        <color rgb="FF9C0006"/>
      </font>
    </dxf>
    <dxf>
      <font>
        <color auto="1"/>
      </font>
    </dxf>
    <dxf>
      <font>
        <color rgb="FF9C0006"/>
      </font>
      <fill>
        <patternFill patternType="solid">
          <fgColor indexed="64"/>
          <bgColor theme="0" tint="-0.1499984740745262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rgb="FF9C0006"/>
      </font>
      <fill>
        <patternFill patternType="solid">
          <fgColor indexed="64"/>
          <bgColor theme="0" tint="-0.14999847407452621"/>
        </patternFill>
      </fill>
    </dxf>
    <dxf>
      <numFmt numFmtId="164" formatCode="&quot;$&quot;\ #,##0.00"/>
    </dxf>
    <dxf>
      <alignment horizontal="general" vertical="top" textRotation="0" wrapText="0" justifyLastLine="0" shrinkToFit="0"/>
    </dxf>
    <dxf>
      <font>
        <b/>
        <strike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fill>
        <patternFill patternType="solid">
          <fgColor indexed="64"/>
          <bgColor theme="2" tint="-0.749992370372631"/>
        </patternFill>
      </fill>
      <alignment horizontal="center" vertical="bottom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theme="0"/>
        </patternFill>
      </fill>
      <alignment horizontal="left" vertical="bottom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2"/>
        <color rgb="FFFFFFFF"/>
        <name val="Calibri"/>
        <family val="2"/>
        <scheme val="none"/>
      </font>
      <fill>
        <patternFill patternType="solid">
          <fgColor rgb="FF000000"/>
          <bgColor rgb="FF3A3838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2" tint="-0.749992370372631"/>
        <name val="Calibri"/>
        <family val="2"/>
        <scheme val="minor"/>
      </font>
      <fill>
        <patternFill patternType="solid">
          <fgColor indexed="64"/>
          <bgColor theme="5" tint="0.39997558519241921"/>
        </patternFill>
      </fill>
      <alignment horizontal="center" vertical="top" textRotation="0" wrapText="1" indent="0" justifyLastLine="0" shrinkToFit="0" readingOrder="0"/>
    </dxf>
    <dxf>
      <fill>
        <patternFill patternType="solid">
          <fgColor rgb="FF000000"/>
          <bgColor theme="2" tint="-9.9978637043366805E-2"/>
        </patternFill>
      </fill>
    </dxf>
    <dxf>
      <fill>
        <patternFill patternType="solid">
          <fgColor indexed="64"/>
          <bgColor theme="2" tint="-0.749992370372631"/>
        </patternFill>
      </fill>
    </dxf>
    <dxf>
      <font>
        <strike val="0"/>
        <outline val="0"/>
        <shadow val="0"/>
        <vertAlign val="baseline"/>
        <sz val="12"/>
        <color theme="0"/>
        <name val="Calibri"/>
        <family val="2"/>
        <scheme val="minor"/>
      </font>
      <fill>
        <patternFill patternType="solid">
          <fgColor indexed="64"/>
          <bgColor theme="2" tint="-9.9978637043366805E-2"/>
        </patternFill>
      </fill>
    </dxf>
    <dxf>
      <fill>
        <patternFill patternType="solid">
          <fgColor indexed="64"/>
          <bgColor theme="2" tint="-0.749992370372631"/>
        </patternFill>
      </fill>
    </dxf>
    <dxf>
      <fill>
        <patternFill patternType="solid">
          <fgColor indexed="64"/>
          <bgColor theme="5" tint="0.39997558519241921"/>
        </patternFill>
      </fill>
    </dxf>
    <dxf>
      <fill>
        <patternFill patternType="solid">
          <fgColor indexed="64"/>
          <bgColor theme="2" tint="-0.749992370372631"/>
        </patternFill>
      </fill>
    </dxf>
    <dxf>
      <fill>
        <patternFill patternType="solid">
          <fgColor rgb="FF000000"/>
          <bgColor rgb="FF3A3838"/>
        </patternFill>
      </fill>
    </dxf>
    <dxf>
      <fill>
        <patternFill patternType="solid">
          <fgColor indexed="64"/>
          <bgColor theme="2" tint="-0.749992370372631"/>
        </patternFill>
      </fill>
    </dxf>
    <dxf>
      <font>
        <color theme="2" tint="-0.749961851863155"/>
      </font>
      <fill>
        <patternFill>
          <bgColor theme="2" tint="-0.749961851863155"/>
        </patternFill>
      </fill>
    </dxf>
    <dxf>
      <font>
        <color theme="2" tint="-0.749961851863155"/>
      </font>
      <fill>
        <patternFill>
          <bgColor theme="2" tint="-0.749961851863155"/>
        </patternFill>
      </fill>
    </dxf>
    <dxf>
      <font>
        <color theme="2" tint="-0.749961851863155"/>
      </font>
      <fill>
        <patternFill>
          <bgColor theme="2" tint="-0.749961851863155"/>
        </patternFill>
      </fill>
    </dxf>
    <dxf>
      <font>
        <color theme="2" tint="-0.749961851863155"/>
      </font>
      <fill>
        <patternFill>
          <bgColor theme="2" tint="-0.74996185186315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pivotCacheDefinition" Target="pivotCache/pivotCacheDefinition1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pivotCacheDefinition" Target="pivotCache/pivotCacheDefinition3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pivotCacheDefinition" Target="pivotCache/pivotCacheDefinition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360129</xdr:colOff>
      <xdr:row>11</xdr:row>
      <xdr:rowOff>38100</xdr:rowOff>
    </xdr:from>
    <xdr:to>
      <xdr:col>8</xdr:col>
      <xdr:colOff>488948</xdr:colOff>
      <xdr:row>15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1609871-0816-7A4A-8396-BC01E91B8F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90929" y="2425700"/>
          <a:ext cx="814619" cy="965200"/>
        </a:xfrm>
        <a:prstGeom prst="rect">
          <a:avLst/>
        </a:prstGeom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icrosoft Office User" refreshedDate="44659.452068171297" createdVersion="7" refreshedVersion="7" minRefreshableVersion="3" recordCount="399" xr:uid="{8281DE51-1EE4-AD4D-98BF-164628A2803B}">
  <cacheSource type="worksheet">
    <worksheetSource name="Tabla199[Sala]"/>
  </cacheSource>
  <cacheFields count="1">
    <cacheField name="Sala" numFmtId="0">
      <sharedItems containsBlank="1" containsMixedTypes="1" containsNumber="1" containsInteger="1" minValue="2" maxValue="6" count="15">
        <s v="1A"/>
        <s v="1B"/>
        <s v="2A"/>
        <s v="2B"/>
        <s v="2C"/>
        <s v="3A"/>
        <s v="3B"/>
        <s v="4A"/>
        <s v="4B"/>
        <s v="5A"/>
        <s v="5B"/>
        <n v="6"/>
        <m/>
        <n v="2" u="1"/>
        <n v="3" u="1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icrosoft Office User" refreshedDate="44669.89430821759" createdVersion="7" refreshedVersion="7" minRefreshableVersion="3" recordCount="301" xr:uid="{93A54E69-13F1-2D45-8E3E-ED53E0454429}">
  <cacheSource type="worksheet">
    <worksheetSource name="Tabla19912[Sala]"/>
  </cacheSource>
  <cacheFields count="1">
    <cacheField name="Sala" numFmtId="0">
      <sharedItems containsBlank="1" count="23">
        <s v="1SA"/>
        <s v="1SB"/>
        <s v="2S"/>
        <s v="3SA"/>
        <s v="3SB"/>
        <s v="4E"/>
        <s v="4S"/>
        <s v="4 CHINO"/>
        <s v="4 PORT"/>
        <s v="4 INDUSTRIAL"/>
        <s v="4 INDUMENTARIA"/>
        <s v="5S"/>
        <s v="5SE"/>
        <s v="6S"/>
        <s v="6SE"/>
        <m/>
        <s v="4SA" u="1"/>
        <s v="4SB" u="1"/>
        <s v="5SA" u="1"/>
        <s v="5SB" u="1"/>
        <s v="6SA" u="1"/>
        <s v="6SB" u="1"/>
        <s v="1S" u="1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icrosoft Office User" refreshedDate="45173.701055902777" createdVersion="7" refreshedVersion="7" minRefreshableVersion="3" recordCount="169" xr:uid="{B5C95A27-F9F7-3240-A3C9-000EC7181DBB}">
  <cacheSource type="worksheet">
    <worksheetSource ref="B2:B171" sheet="Jardín"/>
  </cacheSource>
  <cacheFields count="1">
    <cacheField name="K2A" numFmtId="0">
      <sharedItems count="8">
        <s v="K2A"/>
        <s v="K2B"/>
        <s v="K3A"/>
        <s v="K3B"/>
        <s v="K4A"/>
        <s v="K4B"/>
        <s v="K5A"/>
        <s v="K5B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99"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10"/>
  </r>
  <r>
    <x v="10"/>
  </r>
  <r>
    <x v="10"/>
  </r>
  <r>
    <x v="10"/>
  </r>
  <r>
    <x v="10"/>
  </r>
  <r>
    <x v="10"/>
  </r>
  <r>
    <x v="10"/>
  </r>
  <r>
    <x v="10"/>
  </r>
  <r>
    <x v="10"/>
  </r>
  <r>
    <x v="10"/>
  </r>
  <r>
    <x v="10"/>
  </r>
  <r>
    <x v="10"/>
  </r>
  <r>
    <x v="10"/>
  </r>
  <r>
    <x v="10"/>
  </r>
  <r>
    <x v="10"/>
  </r>
  <r>
    <x v="10"/>
  </r>
  <r>
    <x v="10"/>
  </r>
  <r>
    <x v="10"/>
  </r>
  <r>
    <x v="10"/>
  </r>
  <r>
    <x v="10"/>
  </r>
  <r>
    <x v="10"/>
  </r>
  <r>
    <x v="10"/>
  </r>
  <r>
    <x v="10"/>
  </r>
  <r>
    <x v="10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01"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8"/>
  </r>
  <r>
    <x v="8"/>
  </r>
  <r>
    <x v="8"/>
  </r>
  <r>
    <x v="8"/>
  </r>
  <r>
    <x v="8"/>
  </r>
  <r>
    <x v="8"/>
  </r>
  <r>
    <x v="8"/>
  </r>
  <r>
    <x v="8"/>
  </r>
  <r>
    <x v="8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10"/>
  </r>
  <r>
    <x v="10"/>
  </r>
  <r>
    <x v="10"/>
  </r>
  <r>
    <x v="10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4"/>
  </r>
  <r>
    <x v="14"/>
  </r>
  <r>
    <x v="14"/>
  </r>
  <r>
    <x v="14"/>
  </r>
  <r>
    <x v="14"/>
  </r>
  <r>
    <x v="14"/>
  </r>
  <r>
    <x v="14"/>
  </r>
  <r>
    <x v="14"/>
  </r>
  <r>
    <x v="14"/>
  </r>
  <r>
    <x v="14"/>
  </r>
  <r>
    <x v="14"/>
  </r>
  <r>
    <x v="14"/>
  </r>
  <r>
    <x v="14"/>
  </r>
  <r>
    <x v="14"/>
  </r>
  <r>
    <x v="14"/>
  </r>
  <r>
    <x v="14"/>
  </r>
  <r>
    <x v="14"/>
  </r>
  <r>
    <x v="14"/>
  </r>
  <r>
    <x v="14"/>
  </r>
  <r>
    <x v="14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69"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94D3EF14-ECDB-BC41-BD75-95046820C8F6}" name="TablaDinámica5" cacheId="44" applyNumberFormats="0" applyBorderFormats="0" applyFontFormats="0" applyPatternFormats="0" applyAlignmentFormats="0" applyWidthHeightFormats="1" dataCaption="Valores" updatedVersion="7" minRefreshableVersion="3" useAutoFormatting="1" rowGrandTotals="0" colGrandTotals="0" itemPrintTitles="1" createdVersion="7" indent="0" showHeaders="0" outline="1" outlineData="1" multipleFieldFilters="0">
  <location ref="C3:C14" firstHeaderRow="0" firstDataRow="0" firstDataCol="1"/>
  <pivotFields count="1">
    <pivotField axis="axisRow" showAll="0" sortType="ascending">
      <items count="16">
        <item m="1" x="13"/>
        <item m="1" x="14"/>
        <item x="11"/>
        <item x="0"/>
        <item x="1"/>
        <item x="2"/>
        <item x="3"/>
        <item x="4"/>
        <item x="5"/>
        <item x="6"/>
        <item x="7"/>
        <item x="8"/>
        <item x="9"/>
        <item x="10"/>
        <item h="1" x="12"/>
        <item t="default"/>
      </items>
    </pivotField>
  </pivotFields>
  <rowFields count="1">
    <field x="0"/>
  </rowFields>
  <rowItems count="12"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</rowItems>
  <colItems count="1">
    <i/>
  </colItem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3769570-2E93-0B46-9F27-B64D9067E167}" name="TablaDinámica1" cacheId="46" applyNumberFormats="0" applyBorderFormats="0" applyFontFormats="0" applyPatternFormats="0" applyAlignmentFormats="0" applyWidthHeightFormats="1" dataCaption="Valores" updatedVersion="7" minRefreshableVersion="3" useAutoFormatting="1" rowGrandTotals="0" colGrandTotals="0" itemPrintTitles="1" createdVersion="7" indent="0" showHeaders="0" outline="1" outlineData="1" multipleFieldFilters="0">
  <location ref="A3:A10" firstHeaderRow="0" firstDataRow="0" firstDataCol="1"/>
  <pivotFields count="1">
    <pivotField axis="axisRow" showAll="0">
      <items count="9">
        <item x="0"/>
        <item x="1"/>
        <item x="2"/>
        <item x="3"/>
        <item x="4"/>
        <item x="5"/>
        <item x="6"/>
        <item x="7"/>
        <item t="default"/>
      </items>
    </pivotField>
  </pivotFields>
  <rowFields count="1">
    <field x="0"/>
  </rowFields>
  <rowItems count="8">
    <i>
      <x/>
    </i>
    <i>
      <x v="1"/>
    </i>
    <i>
      <x v="2"/>
    </i>
    <i>
      <x v="3"/>
    </i>
    <i>
      <x v="4"/>
    </i>
    <i>
      <x v="5"/>
    </i>
    <i>
      <x v="6"/>
    </i>
    <i>
      <x v="7"/>
    </i>
  </rowItems>
  <colItems count="1">
    <i/>
  </colItem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7196176-714D-DC4F-B62A-78E99E76BB3D}" name="TablaDinámica6" cacheId="45" applyNumberFormats="0" applyBorderFormats="0" applyFontFormats="0" applyPatternFormats="0" applyAlignmentFormats="0" applyWidthHeightFormats="1" dataCaption="Valores" updatedVersion="7" minRefreshableVersion="3" useAutoFormatting="1" rowGrandTotals="0" colGrandTotals="0" itemPrintTitles="1" createdVersion="7" indent="0" showHeaders="0" outline="1" outlineData="1" multipleFieldFilters="0">
  <location ref="E3:E17" firstHeaderRow="0" firstDataRow="0" firstDataCol="1"/>
  <pivotFields count="1">
    <pivotField axis="axisRow" showAll="0" sortType="ascending">
      <items count="24">
        <item m="1" x="22"/>
        <item x="0"/>
        <item x="1"/>
        <item x="2"/>
        <item x="3"/>
        <item x="4"/>
        <item x="7"/>
        <item x="10"/>
        <item x="9"/>
        <item x="8"/>
        <item x="5"/>
        <item x="6"/>
        <item m="1" x="16"/>
        <item m="1" x="17"/>
        <item x="11"/>
        <item m="1" x="18"/>
        <item m="1" x="19"/>
        <item x="12"/>
        <item x="13"/>
        <item m="1" x="20"/>
        <item m="1" x="21"/>
        <item x="14"/>
        <item h="1" x="15"/>
        <item t="default"/>
      </items>
    </pivotField>
  </pivotFields>
  <rowFields count="1">
    <field x="0"/>
  </rowFields>
  <rowItems count="15"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4"/>
    </i>
    <i>
      <x v="17"/>
    </i>
    <i>
      <x v="18"/>
    </i>
    <i>
      <x v="21"/>
    </i>
  </rowItems>
  <colItems count="1">
    <i/>
  </colItem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2DC1EFB4-4719-E14A-BDE0-2D28765F9049}" name="Tabla31117" displayName="Tabla31117" ref="B10:D11" headerRowCount="0" totalsRowShown="0" headerRowDxfId="127" dataDxfId="126">
  <tableColumns count="3">
    <tableColumn id="1" xr3:uid="{E29A715F-C25F-1E4F-8360-FCDF0BCC1C35}" name="Columna1" headerRowDxfId="125" dataDxfId="124"/>
    <tableColumn id="2" xr3:uid="{FF07FF68-D433-E544-BC16-8CB1A7B188D9}" name="Columna2" headerRowDxfId="123" dataDxfId="122"/>
    <tableColumn id="3" xr3:uid="{EF85E128-7E04-574A-A0FC-59BE38C3CED5}" name="Columna3" headerRowDxfId="121" dataDxfId="120"/>
  </tableColumns>
  <tableStyleInfo name="TableStyleMedium2" showFirstColumn="1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4DA0DA5C-54F4-884D-9A5E-A33C2B8F117D}" name="Tabla221618" displayName="Tabla221618" ref="B2:J8" totalsRowShown="0" headerRowDxfId="119" dataDxfId="118">
  <autoFilter ref="B2:J8" xr:uid="{4DA0DA5C-54F4-884D-9A5E-A33C2B8F117D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E8CA07C6-8D72-5843-949E-02077F4E0C5E}" name="Nivel" dataDxfId="117"/>
    <tableColumn id="2" xr3:uid="{3B131CF2-6D79-6845-B68D-CF9F90305A77}" name="Elegir Sala/Grado/Año" dataDxfId="116"/>
    <tableColumn id="3" xr3:uid="{A71E82FE-B78F-8743-8AAD-76DA2F2C8762}" name="Nombre y Apellido" dataDxfId="115"/>
    <tableColumn id="4" xr3:uid="{0ACD513D-CAC2-554E-BFAF-0F30D8964487}" name="Álbum" dataDxfId="114"/>
    <tableColumn id="5" xr3:uid="{7530F7D0-FE7F-9F45-91F8-AABDC881FA68}" name="Individual" dataDxfId="113"/>
    <tableColumn id="6" xr3:uid="{D5DD2135-C7AD-C94F-8F18-E91590C12DF3}" name="Grupal" dataDxfId="112"/>
    <tableColumn id="7" xr3:uid="{DBD15882-7C8E-C84B-9859-0830F52BACA9}" name="Llavero" dataDxfId="111"/>
    <tableColumn id="8" xr3:uid="{3ACE0D7E-03E8-664B-9DBB-ADCB5F5C2608}" name="Digital" dataDxfId="110"/>
    <tableColumn id="9" xr3:uid="{40AFA09D-7238-624A-9116-847E165D85A3}" name="Sub-Total s/álbum" dataDxfId="109" dataCellStyle="Moneda">
      <calculatedColumnFormula>IF(Tabla221618[[#This Row],[Álbum]]&lt;1,Tabla221618[[#This Row],[Individual]]*Tabla1[Individual]+Tabla221618[[#This Row],[Grupal]]*Tabla1[Grupal]+Tabla221618[[#This Row],[Llavero]]*Tabla1[Llavero]+Tabla221618[[#This Row],[Digital]]*Tabla1[Digital],Tabla221618[[#This Row],[Individual]]*Tabla1[Ad. Ind.]+Tabla221618[[#This Row],[Grupal]]*Tabla1[Ad. Grupal]+Tabla221618[[#This Row],[Llavero]]*Tabla1[Ad. Llavero]+Tabla221618[[#This Row],[Digital]]*Tabla1[Ad. Digital])</calculatedColumnFormula>
    </tableColumn>
  </tableColumns>
  <tableStyleInfo showFirstColumn="0" showLastColumn="0" showRowStripes="0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73D2AD7C-0F2B-B149-9C63-CBCF72CEF69A}" name="Tabla1" displayName="Tabla1" ref="A1:J2" totalsRowShown="0" headerRowDxfId="108" dataCellStyle="Moneda">
  <autoFilter ref="A1:J2" xr:uid="{73D2AD7C-0F2B-B149-9C63-CBCF72CEF69A}"/>
  <tableColumns count="10">
    <tableColumn id="1" xr3:uid="{98D51689-13B9-3E42-A1E9-7D10BE8B4714}" name="Álbum" dataCellStyle="Moneda"/>
    <tableColumn id="2" xr3:uid="{0A8BB173-8FCC-8341-A1BF-EBED1D8C838D}" name="Ad. Ind." dataCellStyle="Moneda"/>
    <tableColumn id="3" xr3:uid="{D2ADC42B-A49C-7843-8F05-476BE2E11CA0}" name="Ad. Grupal" dataCellStyle="Moneda"/>
    <tableColumn id="4" xr3:uid="{D78DE2D9-55F0-AE4A-81FD-0AD00E364D38}" name="Individual" dataCellStyle="Moneda"/>
    <tableColumn id="5" xr3:uid="{C1AB0C66-11FD-2A40-966C-A62D97F289E7}" name="Grupal" dataCellStyle="Moneda"/>
    <tableColumn id="6" xr3:uid="{182BE05E-F093-6A41-9775-E476A66173D1}" name="Promoción Hnos." dataCellStyle="Moneda"/>
    <tableColumn id="8" xr3:uid="{FCA01BE9-80C5-9F4D-B1E5-1FAC12BE0515}" name="Ad. Llavero" dataCellStyle="Moneda"/>
    <tableColumn id="9" xr3:uid="{1DFFC05D-BB96-F64B-9D7E-2BA35C8509DE}" name="Ad. Digital" dataCellStyle="Moneda"/>
    <tableColumn id="10" xr3:uid="{C3A165B7-B1F7-9941-9991-8B61922EEB8B}" name="Llavero" dataCellStyle="Moneda"/>
    <tableColumn id="11" xr3:uid="{C8CDADEC-3E3F-FE41-9E4D-B23A3486679F}" name="Digital" dataCellStyle="Moneda"/>
  </tableColumns>
  <tableStyleInfo name="TableStyleMedium9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8C0385B-DF25-894B-B077-851B7DAD3650}" name="Tabla2" displayName="Tabla2" ref="A7:C13" totalsRowShown="0">
  <autoFilter ref="A7:C13" xr:uid="{88C0385B-DF25-894B-B077-851B7DAD3650}"/>
  <tableColumns count="3">
    <tableColumn id="1" xr3:uid="{ACB19177-DE1B-A147-9DB3-A6497A038951}" name="Tipo"/>
    <tableColumn id="2" xr3:uid="{36F0EB12-0317-624D-8649-8902FD403F61}" name="$" dataDxfId="107" dataCellStyle="Moneda"/>
    <tableColumn id="3" xr3:uid="{891C705D-6EEC-AE4B-9A9E-34C1EEB3A25D}" name="Link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DB786FF3-0DCE-ED4B-BC50-861473562096}" name="Tabla19" displayName="Tabla19" ref="A1:E190" totalsRowShown="0">
  <tableColumns count="5">
    <tableColumn id="7" xr3:uid="{A6B53BFF-9C83-7C43-A368-A958DA82D2B9}" name="ID" dataDxfId="88">
      <calculatedColumnFormula>IF(Tabla19[[#This Row],[Alumno]]="","",ROW()-1)</calculatedColumnFormula>
    </tableColumn>
    <tableColumn id="1" xr3:uid="{E43713DA-3027-E64C-B647-1D27C1055A10}" name="Sala" dataDxfId="87"/>
    <tableColumn id="2" xr3:uid="{4739E3B7-E51F-E94F-88C5-4F592BED2B2D}" name="-" dataDxfId="86"/>
    <tableColumn id="3" xr3:uid="{340A2756-DAC8-5648-A36A-64292D2C420F}" name="Alumno" dataDxfId="85"/>
    <tableColumn id="8" xr3:uid="{711BD326-ECA4-4044-8510-FC11DB7C8C24}" name="ID2" dataDxfId="84">
      <calculatedColumnFormula>Tabla19[[#This Row],[ID]]</calculatedColumnFormula>
    </tableColumn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D975256E-39CF-094F-9845-63E8DF8ADC39}" name="Tabla199" displayName="Tabla199" ref="A1:E400" totalsRowShown="0">
  <tableColumns count="5">
    <tableColumn id="4" xr3:uid="{E56B92AB-90D1-7A44-AD45-AF7ACB09256B}" name="ID" dataDxfId="66">
      <calculatedColumnFormula>IF(Tabla199[[#This Row],[Alumno]]="","",ROW()-1)</calculatedColumnFormula>
    </tableColumn>
    <tableColumn id="1" xr3:uid="{D5E2A5AE-DDBD-3F4C-87B0-A415D857C1E0}" name="Sala" dataDxfId="65"/>
    <tableColumn id="2" xr3:uid="{108B091D-D088-2441-AF40-2453D1E8381C}" name="-" dataDxfId="64"/>
    <tableColumn id="3" xr3:uid="{46092E10-C365-AB43-B6C4-0B60CE10D8C7}" name="Alumno" dataDxfId="63"/>
    <tableColumn id="5" xr3:uid="{53F7518A-0CF5-AF49-AFBF-D1FD5929EC69}" name="ID2" dataDxfId="62">
      <calculatedColumnFormula>Tabla199[[#This Row],[ID]]</calculatedColumnFormula>
    </tableColumn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FA7D92AA-2B9D-8B43-BB15-AAD01FE4B970}" name="Tabla19912" displayName="Tabla19912" ref="A1:E302" totalsRowShown="0">
  <tableColumns count="5">
    <tableColumn id="4" xr3:uid="{1EF914E8-9748-0648-A905-B28D18065A68}" name="ID" dataDxfId="34">
      <calculatedColumnFormula>IF(Tabla19912[[#This Row],[Columna1]]="","",ROW()-1)</calculatedColumnFormula>
    </tableColumn>
    <tableColumn id="1" xr3:uid="{64312AC3-304D-8D40-94B8-D18AF1AE1CC1}" name="Sala" dataDxfId="33"/>
    <tableColumn id="2" xr3:uid="{FF7FA4DD-02B2-8A48-B33E-A79A4D7EAD62}" name="-" dataDxfId="32"/>
    <tableColumn id="3" xr3:uid="{0A5B8DD5-DCEE-8E4D-8C7B-17C9DE022707}" name="Columna1" dataDxfId="31"/>
    <tableColumn id="5" xr3:uid="{81221E87-CD98-9440-BF65-2B1CE1429C16}" name="ID2" dataDxfId="30">
      <calculatedColumnFormula>Tabla19912[[#This Row],[ID]]</calculatedColumnFormula>
    </tableColumn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B111D080-CEFD-174E-92A6-FBB48BEBC715}" name="Tabla13" displayName="Tabla13" ref="A1:D2" totalsRowShown="0">
  <autoFilter ref="A1:D2" xr:uid="{B111D080-CEFD-174E-92A6-FBB48BEBC715}"/>
  <tableColumns count="4">
    <tableColumn id="1" xr3:uid="{994B4CD0-E522-684A-BDEE-093B8911DA3D}" name="Cant. Salas">
      <calculatedColumnFormula>IF(Tabla13[[#This Row],[Nivel]]=BD!$L$1,'Filtrar Salas Grado Año'!$B$2,IF(Tabla13[[#This Row],[Nivel]]=BD!$L$2,'Filtrar Salas Grado Año'!$D$2,IF(Tabla13[[#This Row],[Nivel]]=BD!$L$3,'Filtrar Salas Grado Año'!$F$2,"")))</calculatedColumnFormula>
    </tableColumn>
    <tableColumn id="2" xr3:uid="{E94C5C26-372A-D046-92FA-E994514F8379}" name="Nivel">
      <calculatedColumnFormula>'Mi Pedido lista'!B3</calculatedColumnFormula>
    </tableColumn>
    <tableColumn id="3" xr3:uid="{4C9309FB-3CED-764A-B7DD-1AF29D739806}" name="Sala">
      <calculatedColumnFormula>'Mi Pedido lista'!C3</calculatedColumnFormula>
    </tableColumn>
    <tableColumn id="4" xr3:uid="{E41612BE-D3C7-434C-BAD2-C96E45CD25A1}" name="Cant. Alumnos">
      <calculatedColumnFormula>IF(Tabla13[[#This Row],[Nivel]]=BD!$L$1,COUNTIFS(Tabla19[Alumno],"&lt;&gt;",Tabla19[Sala],Tabla13[[#This Row],[Sala]]),IF(Tabla13[[#This Row],[Nivel]]=BD!$L$2,COUNTIFS(Tabla199[Alumno],"&lt;&gt;",Tabla199[Sala],Tabla13[[#This Row],[Sala]]),IF(Tabla13[[#This Row],[Nivel]]=BD!$L$3,COUNTIFS(Tabla19912[Columna1],"&lt;&gt;",Tabla19912[Sala],Tabla13[[#This Row],[Sala]]),"")))</calculatedColumnFormula>
    </tableColumn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C4B219FE-2008-5C4A-B1D6-39E6293DCA8F}" name="Tabla21" displayName="Tabla21" ref="F2:H61" totalsRowShown="0">
  <autoFilter ref="F2:H61" xr:uid="{C4B219FE-2008-5C4A-B1D6-39E6293DCA8F}"/>
  <tableColumns count="3">
    <tableColumn id="1" xr3:uid="{A8C01EA2-3B87-9244-8CF4-9C60335C0D22}" name="Contador" dataDxfId="29">
      <calculatedColumnFormula>IF(Tabla13[Cant. Alumnos]&gt;1,IF(F2="","",IF(ISNUMBER(F2)=FALSE,1,IF(F2=Tabla13[Cant. Alumnos],"",F2+1))),"")</calculatedColumnFormula>
    </tableColumn>
    <tableColumn id="2" xr3:uid="{8123BBC8-2DA9-B34A-91C5-52A24C013826}" name="ID" dataDxfId="28">
      <calculatedColumnFormula array="1">IF(Tabla21[[#This Row],[Contador]]="","",IF(Tabla13[Nivel]=BD!$L$1,IFERROR(SMALL(IF(Tabla19[Sala]=$C$2,Tabla19[ID2]),ROW()-2),""),IF(Tabla13[Nivel]=BD!$L$2,IFERROR(SMALL(IF(Tabla199[Sala]=$C$2,Tabla199[ID2]),ROW()-2),""),IFERROR(SMALL(IF(Tabla19912[Sala]=$C$2,Tabla19912[ID2]),ROW()-2),""))))</calculatedColumnFormula>
    </tableColumn>
    <tableColumn id="3" xr3:uid="{2EB0C503-F594-0B48-B4C2-DCB612A329D1}" name="Alumno" dataDxfId="27">
      <calculatedColumnFormula>IF(Tabla21[[#This Row],[ID]]="","",IF(Tabla13[Nivel]=BD!$L$1,VLOOKUP(Tabla21[[#This Row],[ID]],Tabla19[],4,0),IF(Tabla13[Nivel]=BD!$L$2,VLOOKUP(Tabla21[[#This Row],[ID]],Tabla199[],4,0),VLOOKUP(Tabla21[[#This Row],[ID]],Tabla19912[],4,0))))</calculatedColumnFormula>
    </tableColumn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973F06D1-27B4-AE4A-B400-145BFA56EB40}" name="Tabla12" displayName="Tabla12" ref="B6:C29" totalsRowShown="0">
  <autoFilter ref="B6:C29" xr:uid="{973F06D1-27B4-AE4A-B400-145BFA56EB40}"/>
  <tableColumns count="2">
    <tableColumn id="1" xr3:uid="{5579C80E-7B96-D043-A2BB-3F8F601760BD}" name="Orden" dataDxfId="26">
      <calculatedColumnFormula>IF(Tabla13[Cant. Salas]="","",IF(B6="","",IF(ISNUMBER(B6)=FALSE,1,IF(B6=Tabla13[Cant. Salas],"",B6+1))))</calculatedColumnFormula>
    </tableColumn>
    <tableColumn id="2" xr3:uid="{F60B9A14-2142-0246-A089-BB7DA66025EE}" name="Sala" dataDxfId="25">
      <calculatedColumnFormula>IF(IF(Tabla12[[#This Row],[Orden]]="","",IF(Tabla13[Nivel]=BD!$L$1,'Filtrar Salas Grado Año'!A3,IF(Tabla13[Nivel]=BD!$L$2,'Filtrar Salas Grado Año'!C3,'Filtrar Salas Grado Año'!E3)))="(en blanco)","",IF(Tabla12[[#This Row],[Orden]]="","",IF(Tabla13[Nivel]=BD!$L$1,'Filtrar Salas Grado Año'!A3,IF(Tabla13[Nivel]=BD!$L$2,'Filtrar Salas Grado Año'!C3,'Filtrar Salas Grado Año'!E3))))</calculatedColumnFormula>
    </tableColumn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" xr:uid="{E13DF284-637D-4142-821C-CC1360D75EAB}" name="Tabla1325" displayName="Tabla1325" ref="A1:D2" totalsRowShown="0">
  <autoFilter ref="A1:D2" xr:uid="{B111D080-CEFD-174E-92A6-FBB48BEBC715}"/>
  <tableColumns count="4">
    <tableColumn id="1" xr3:uid="{CBAFBEE2-076F-5645-9DDB-DE311CCF1E8B}" name="Cant. Salas">
      <calculatedColumnFormula>IF(Tabla1325[[#This Row],[Nivel]]=BD!$L$1,'Filtrar Salas Grado Año'!$B$2,IF(Tabla1325[[#This Row],[Nivel]]=BD!$L$2,'Filtrar Salas Grado Año'!$D$2,IF(Tabla1325[[#This Row],[Nivel]]=BD!$L$3,'Filtrar Salas Grado Año'!$F$2,"")))</calculatedColumnFormula>
    </tableColumn>
    <tableColumn id="2" xr3:uid="{E8224AA2-FDB3-BC41-AFDC-6B16BFC65605}" name="Nivel">
      <calculatedColumnFormula>'Mi Pedido lista'!B4</calculatedColumnFormula>
    </tableColumn>
    <tableColumn id="3" xr3:uid="{65846A8F-C077-4D4B-A2FA-3FB7DADD8C4D}" name="Sala">
      <calculatedColumnFormula>'Mi Pedido lista'!C4</calculatedColumnFormula>
    </tableColumn>
    <tableColumn id="4" xr3:uid="{2B8EF97C-3374-7441-8EF8-C5FD3F8097D6}" name="Cant. Alumnos">
      <calculatedColumnFormula>IF(Tabla1325[[#This Row],[Nivel]]=BD!$L$1,COUNTIFS(Tabla19[Alumno],"&lt;&gt;",Tabla19[Sala],Tabla1325[[#This Row],[Sala]]),IF(Tabla1325[[#This Row],[Nivel]]=BD!$L$2,COUNTIFS(Tabla199[Alumno],"&lt;&gt;",Tabla199[Sala],Tabla1325[[#This Row],[Sala]]),IF(Tabla1325[[#This Row],[Nivel]]=BD!$L$3,COUNTIFS(Tabla19912[Columna1],"&lt;&gt;",Tabla19912[Sala],Tabla1325[[#This Row],[Sala]]),"")))</calculatedColumnFormula>
    </tableColumn>
  </tableColumns>
  <tableStyleInfo name="TableStyleMedium2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" xr:uid="{A439CEF9-523A-9145-8B39-44E0441E703D}" name="Tabla2126" displayName="Tabla2126" ref="F2:H61" totalsRowShown="0">
  <autoFilter ref="F2:H61" xr:uid="{C4B219FE-2008-5C4A-B1D6-39E6293DCA8F}"/>
  <tableColumns count="3">
    <tableColumn id="1" xr3:uid="{F56442A3-7FE6-E44B-8501-57D4BC63B22A}" name="Contador" dataDxfId="24">
      <calculatedColumnFormula>IF(Tabla1325[Cant. Alumnos]&gt;1,IF(F2="","",IF(ISNUMBER(F2)=FALSE,1,IF(F2=Tabla1325[Cant. Alumnos],"",F2+1))),"")</calculatedColumnFormula>
    </tableColumn>
    <tableColumn id="2" xr3:uid="{CC8F3072-C240-AA4C-8E7F-B3E562EA0726}" name="ID" dataDxfId="23">
      <calculatedColumnFormula array="1">IF(Tabla2126[[#This Row],[Contador]]="","",IF(Tabla1325[Nivel]=BD!$L$1,IFERROR(SMALL(IF(Tabla19[Sala]=$C$2,Tabla19[ID2]),ROW()-2),""),IF(Tabla1325[Nivel]=BD!$L$2,IFERROR(SMALL(IF(Tabla199[Sala]=$C$2,Tabla199[ID2]),ROW()-2),""),IFERROR(SMALL(IF(Tabla19912[Sala]=$C$2,Tabla19912[ID2]),ROW()-2),""))))</calculatedColumnFormula>
    </tableColumn>
    <tableColumn id="3" xr3:uid="{F06D81C9-AC4A-9E44-9CCF-2560E293648C}" name="Alumno" dataDxfId="22">
      <calculatedColumnFormula>IF(Tabla2126[[#This Row],[ID]]="","",IF(Tabla1325[Nivel]=BD!$L$1,VLOOKUP(Tabla2126[[#This Row],[ID]],Tabla19[],4,0),IF(Tabla1325[Nivel]=BD!$L$2,VLOOKUP(Tabla2126[[#This Row],[ID]],Tabla199[],4,0),VLOOKUP(Tabla2126[[#This Row],[ID]],Tabla19912[],4,0))))</calculatedColumnFormula>
    </tableColumn>
  </tableColumns>
  <tableStyleInfo name="TableStyleMedium2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" xr:uid="{EC6A6E2D-119D-7842-AE68-37135AFAF92B}" name="Tabla1228" displayName="Tabla1228" ref="B6:C29" totalsRowShown="0">
  <autoFilter ref="B6:C29" xr:uid="{EC6A6E2D-119D-7842-AE68-37135AFAF92B}"/>
  <tableColumns count="2">
    <tableColumn id="1" xr3:uid="{D3D017C1-9B24-814E-9AF1-A81EDAF9E748}" name="Orden" dataDxfId="21">
      <calculatedColumnFormula>IF(Tabla1325[Cant. Salas]="","",IF(B6="","",IF(ISNUMBER(B6)=FALSE,1,IF(B6=Tabla1325[Cant. Salas],"",B6+1))))</calculatedColumnFormula>
    </tableColumn>
    <tableColumn id="2" xr3:uid="{5C6A2E39-3BCA-E748-AB52-A62D34761C28}" name="Sala" dataDxfId="20">
      <calculatedColumnFormula>IF(IF(Tabla1228[[#This Row],[Orden]]="","",IF(Tabla1325[Nivel]=BD!$L$1,'Filtrar Salas Grado Año'!A3,IF(Tabla1325[Nivel]=BD!$L$2,'Filtrar Salas Grado Año'!C3,'Filtrar Salas Grado Año'!E3)))="(en blanco)","",IF(Tabla1228[[#This Row],[Orden]]="","",IF(Tabla1325[Nivel]=BD!$L$1,'Filtrar Salas Grado Año'!A3,IF(Tabla1325[Nivel]=BD!$L$2,'Filtrar Salas Grado Año'!C3,'Filtrar Salas Grado Año'!E3))))</calculatedColumnFormula>
    </tableColumn>
  </tableColumns>
  <tableStyleInfo name="TableStyleMedium2"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" xr:uid="{FB7619D4-250E-054C-ABA0-128660EC540F}" name="Tabla132529" displayName="Tabla132529" ref="A1:D2" totalsRowShown="0">
  <autoFilter ref="A1:D2" xr:uid="{B111D080-CEFD-174E-92A6-FBB48BEBC715}"/>
  <tableColumns count="4">
    <tableColumn id="1" xr3:uid="{FA424835-D068-7447-9426-234876BC948F}" name="Cant. Salas">
      <calculatedColumnFormula>IF(Tabla132529[[#This Row],[Nivel]]=BD!$L$1,'Filtrar Salas Grado Año'!$B$2,IF(Tabla132529[[#This Row],[Nivel]]=BD!$L$2,'Filtrar Salas Grado Año'!$D$2,IF(Tabla132529[[#This Row],[Nivel]]=BD!$L$3,'Filtrar Salas Grado Año'!$F$2,"")))</calculatedColumnFormula>
    </tableColumn>
    <tableColumn id="2" xr3:uid="{683D7EE8-42F9-5540-BBF3-B6F01FAD7CB8}" name="Nivel">
      <calculatedColumnFormula>'Mi Pedido lista'!B5</calculatedColumnFormula>
    </tableColumn>
    <tableColumn id="3" xr3:uid="{C35BB6D6-0210-344A-B69A-8EC2040E92DE}" name="Sala">
      <calculatedColumnFormula>'Mi Pedido lista'!C5</calculatedColumnFormula>
    </tableColumn>
    <tableColumn id="4" xr3:uid="{80B4D296-EEA0-404A-BAEC-0B05E72366BF}" name="Cant. Alumnos">
      <calculatedColumnFormula>IF(Tabla132529[[#This Row],[Nivel]]=BD!$L$1,COUNTIFS(Tabla19[Alumno],"&lt;&gt;",Tabla19[Sala],Tabla132529[[#This Row],[Sala]]),IF(Tabla132529[[#This Row],[Nivel]]=BD!$L$2,COUNTIFS(Tabla199[Alumno],"&lt;&gt;",Tabla199[Sala],Tabla132529[[#This Row],[Sala]]),IF(Tabla132529[[#This Row],[Nivel]]=BD!$L$3,COUNTIFS(Tabla19912[Columna1],"&lt;&gt;",Tabla19912[Sala],Tabla132529[[#This Row],[Sala]]),"")))</calculatedColumnFormula>
    </tableColumn>
  </tableColumns>
  <tableStyleInfo name="TableStyleMedium2"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" xr:uid="{B7965F6B-E848-964D-B350-9363131F9832}" name="Tabla212630" displayName="Tabla212630" ref="F2:H61" totalsRowShown="0">
  <autoFilter ref="F2:H61" xr:uid="{C4B219FE-2008-5C4A-B1D6-39E6293DCA8F}"/>
  <tableColumns count="3">
    <tableColumn id="1" xr3:uid="{64EBBFFC-06AF-4A4C-95FC-0F08141539E2}" name="Contador" dataDxfId="19">
      <calculatedColumnFormula>IF(Tabla132529[Cant. Alumnos]&gt;1,IF(F2="","",IF(ISNUMBER(F2)=FALSE,1,IF(F2=Tabla132529[Cant. Alumnos],"",F2+1))),"")</calculatedColumnFormula>
    </tableColumn>
    <tableColumn id="2" xr3:uid="{376D8012-B13F-4A4F-AD02-08695D9119B9}" name="ID" dataDxfId="18">
      <calculatedColumnFormula array="1">IF(Tabla212630[[#This Row],[Contador]]="","",IF(Tabla132529[Nivel]=BD!$L$1,IFERROR(SMALL(IF(Tabla19[Sala]=$C$2,Tabla19[ID2]),ROW()-2),""),IF(Tabla132529[Nivel]=BD!$L$2,IFERROR(SMALL(IF(Tabla199[Sala]=$C$2,Tabla199[ID2]),ROW()-2),""),IFERROR(SMALL(IF(Tabla19912[Sala]=$C$2,Tabla19912[ID2]),ROW()-2),""))))</calculatedColumnFormula>
    </tableColumn>
    <tableColumn id="3" xr3:uid="{2040E237-717E-C34D-B9F8-A9BC5A484E70}" name="Alumno" dataDxfId="17">
      <calculatedColumnFormula>IF(Tabla212630[[#This Row],[ID]]="","",IF(Tabla132529[Nivel]=BD!$L$1,VLOOKUP(Tabla212630[[#This Row],[ID]],Tabla19[],4,0),IF(Tabla132529[Nivel]=BD!$L$2,VLOOKUP(Tabla212630[[#This Row],[ID]],Tabla199[],4,0),VLOOKUP(Tabla212630[[#This Row],[ID]],Tabla19912[],4,0))))</calculatedColumnFormula>
    </tableColumn>
  </tableColumns>
  <tableStyleInfo name="TableStyleMedium2"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" xr:uid="{1F8E65EE-9141-9743-B539-D731B8E65010}" name="Tabla122831" displayName="Tabla122831" ref="B6:C29" totalsRowShown="0">
  <autoFilter ref="B6:C29" xr:uid="{EC6A6E2D-119D-7842-AE68-37135AFAF92B}"/>
  <tableColumns count="2">
    <tableColumn id="1" xr3:uid="{46C90DF5-9507-1644-896B-12D473534533}" name="Orden" dataDxfId="16">
      <calculatedColumnFormula>IF(Tabla132529[Cant. Salas]="","",IF(B6="","",IF(ISNUMBER(B6)=FALSE,1,IF(B6=Tabla132529[Cant. Salas],"",B6+1))))</calculatedColumnFormula>
    </tableColumn>
    <tableColumn id="2" xr3:uid="{B4A53F4B-0E6C-2B4F-9184-312B0D428187}" name="Sala" dataDxfId="15">
      <calculatedColumnFormula>IF(IF(Tabla122831[[#This Row],[Orden]]="","",IF(Tabla132529[Nivel]=BD!$L$1,'Filtrar Salas Grado Año'!A3,IF(Tabla132529[Nivel]=BD!$L$2,'Filtrar Salas Grado Año'!C3,'Filtrar Salas Grado Año'!E3)))="(en blanco)","",IF(Tabla122831[[#This Row],[Orden]]="","",IF(Tabla132529[Nivel]=BD!$L$1,'Filtrar Salas Grado Año'!A3,IF(Tabla132529[Nivel]=BD!$L$2,'Filtrar Salas Grado Año'!C3,'Filtrar Salas Grado Año'!E3))))</calculatedColumnFormula>
    </tableColumn>
  </tableColumns>
  <tableStyleInfo name="TableStyleMedium2"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" xr:uid="{13A7B5FA-F786-DB42-9A3D-96EC9E02F471}" name="Tabla132535" displayName="Tabla132535" ref="A1:D2" totalsRowShown="0">
  <autoFilter ref="A1:D2" xr:uid="{B111D080-CEFD-174E-92A6-FBB48BEBC715}"/>
  <tableColumns count="4">
    <tableColumn id="1" xr3:uid="{45822A17-0930-9643-8F9D-5AB6C556B545}" name="Cant. Salas">
      <calculatedColumnFormula>IF(Tabla132535[[#This Row],[Nivel]]=BD!$L$1,'Filtrar Salas Grado Año'!$B$2,IF(Tabla132535[[#This Row],[Nivel]]=BD!$L$2,'Filtrar Salas Grado Año'!$D$2,IF(Tabla132535[[#This Row],[Nivel]]=BD!$L$3,'Filtrar Salas Grado Año'!$F$2,"")))</calculatedColumnFormula>
    </tableColumn>
    <tableColumn id="2" xr3:uid="{52C99B17-BEC3-5D4F-8665-71821C548643}" name="Nivel">
      <calculatedColumnFormula>'Mi Pedido lista'!B6</calculatedColumnFormula>
    </tableColumn>
    <tableColumn id="3" xr3:uid="{A5BCB33B-D131-EF41-9FE0-B7A40BC237D4}" name="Sala">
      <calculatedColumnFormula>'Mi Pedido lista'!C6</calculatedColumnFormula>
    </tableColumn>
    <tableColumn id="4" xr3:uid="{46095474-CCBE-4342-BEDC-5CE6E0406136}" name="Cant. Alumnos">
      <calculatedColumnFormula>IF(Tabla132535[[#This Row],[Nivel]]=BD!$L$1,COUNTIFS(Tabla19[Alumno],"&lt;&gt;",Tabla19[Sala],Tabla132535[[#This Row],[Sala]]),IF(Tabla132535[[#This Row],[Nivel]]=BD!$L$2,COUNTIFS(Tabla199[Alumno],"&lt;&gt;",Tabla199[Sala],Tabla132535[[#This Row],[Sala]]),IF(Tabla132535[[#This Row],[Nivel]]=BD!$L$3,COUNTIFS(Tabla19912[Columna1],"&lt;&gt;",Tabla19912[Sala],Tabla132535[[#This Row],[Sala]]),"")))</calculatedColumnFormula>
    </tableColumn>
  </tableColumns>
  <tableStyleInfo name="TableStyleMedium2"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5" xr:uid="{97D2E80A-B6AC-994D-985C-4420F594304D}" name="Tabla212636" displayName="Tabla212636" ref="F2:H61" totalsRowShown="0">
  <autoFilter ref="F2:H61" xr:uid="{C4B219FE-2008-5C4A-B1D6-39E6293DCA8F}"/>
  <tableColumns count="3">
    <tableColumn id="1" xr3:uid="{ABCC7E22-FF0C-2943-9CA0-DE347AAC62C6}" name="Contador" dataDxfId="14">
      <calculatedColumnFormula>IF(Tabla132535[Cant. Alumnos]&gt;1,IF(F2="","",IF(ISNUMBER(F2)=FALSE,1,IF(F2=Tabla132535[Cant. Alumnos],"",F2+1))),"")</calculatedColumnFormula>
    </tableColumn>
    <tableColumn id="2" xr3:uid="{D88756D3-2270-3448-965F-EA55A59DFC27}" name="ID" dataDxfId="13">
      <calculatedColumnFormula array="1">IF(Tabla212636[[#This Row],[Contador]]="","",IF(Tabla132535[Nivel]=BD!$L$1,IFERROR(SMALL(IF(Tabla19[Sala]=$C$2,Tabla19[ID2]),ROW()-2),""),IF(Tabla132535[Nivel]=BD!$L$2,IFERROR(SMALL(IF(Tabla199[Sala]=$C$2,Tabla199[ID2]),ROW()-2),""),IFERROR(SMALL(IF(Tabla19912[Sala]=$C$2,Tabla19912[ID2]),ROW()-2),""))))</calculatedColumnFormula>
    </tableColumn>
    <tableColumn id="3" xr3:uid="{6A4E51FE-9151-A949-8BD2-60D6C7E47F00}" name="Alumno" dataDxfId="12">
      <calculatedColumnFormula>IF(Tabla212636[[#This Row],[ID]]="","",IF(Tabla132535[Nivel]=BD!$L$1,VLOOKUP(Tabla212636[[#This Row],[ID]],Tabla19[],4,0),IF(Tabla132535[Nivel]=BD!$L$2,VLOOKUP(Tabla212636[[#This Row],[ID]],Tabla199[],4,0),VLOOKUP(Tabla212636[[#This Row],[ID]],Tabla19912[],4,0))))</calculatedColumnFormula>
    </tableColumn>
  </tableColumns>
  <tableStyleInfo name="TableStyleMedium2" showFirstColumn="0" showLastColumn="0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6" xr:uid="{B508D976-6385-A34B-86C9-E700E2340F4C}" name="Tabla122837" displayName="Tabla122837" ref="B6:C29" totalsRowShown="0">
  <autoFilter ref="B6:C29" xr:uid="{EC6A6E2D-119D-7842-AE68-37135AFAF92B}"/>
  <tableColumns count="2">
    <tableColumn id="1" xr3:uid="{0025FE97-6153-0842-97D1-9274D353359D}" name="Orden" dataDxfId="11">
      <calculatedColumnFormula>IF(Tabla132535[Cant. Salas]="","",IF(B6="","",IF(ISNUMBER(B6)=FALSE,1,IF(B6=Tabla132535[Cant. Salas],"",B6+1))))</calculatedColumnFormula>
    </tableColumn>
    <tableColumn id="2" xr3:uid="{4B22E4D4-B6AF-214C-A50E-5D6FDAA9F3A7}" name="Sala" dataDxfId="10">
      <calculatedColumnFormula>IF(IF(Tabla122837[[#This Row],[Orden]]="","",IF(Tabla132535[Nivel]=BD!$L$1,'Filtrar Salas Grado Año'!A3,IF(Tabla132535[Nivel]=BD!$L$2,'Filtrar Salas Grado Año'!C3,'Filtrar Salas Grado Año'!E3)))="(en blanco)","",IF(Tabla122837[[#This Row],[Orden]]="","",IF(Tabla132535[Nivel]=BD!$L$1,'Filtrar Salas Grado Año'!A3,IF(Tabla132535[Nivel]=BD!$L$2,'Filtrar Salas Grado Año'!C3,'Filtrar Salas Grado Año'!E3))))</calculatedColumnFormula>
    </tableColumn>
  </tableColumns>
  <tableStyleInfo name="TableStyleMedium2" showFirstColumn="0" showLastColumn="0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" xr:uid="{5727B2BA-2A69-C545-927B-4E708DA3B94C}" name="Tabla13253538" displayName="Tabla13253538" ref="A1:D2" totalsRowShown="0">
  <autoFilter ref="A1:D2" xr:uid="{B111D080-CEFD-174E-92A6-FBB48BEBC715}"/>
  <tableColumns count="4">
    <tableColumn id="1" xr3:uid="{9CE5F120-347A-9943-A9EB-73B436489595}" name="Cant. Salas">
      <calculatedColumnFormula>IF(Tabla13253538[[#This Row],[Nivel]]=BD!$L$1,'Filtrar Salas Grado Año'!$B$2,IF(Tabla13253538[[#This Row],[Nivel]]=BD!$L$2,'Filtrar Salas Grado Año'!$D$2,IF(Tabla13253538[[#This Row],[Nivel]]=BD!$L$3,'Filtrar Salas Grado Año'!$F$2,"")))</calculatedColumnFormula>
    </tableColumn>
    <tableColumn id="2" xr3:uid="{F0ED48D5-9567-2043-8C61-2575C47AE7F4}" name="Nivel">
      <calculatedColumnFormula>'Mi Pedido lista'!B7</calculatedColumnFormula>
    </tableColumn>
    <tableColumn id="3" xr3:uid="{E355AEC3-465E-1F4D-AC1B-11A4F40D4A35}" name="Sala">
      <calculatedColumnFormula>'Mi Pedido lista'!C7</calculatedColumnFormula>
    </tableColumn>
    <tableColumn id="4" xr3:uid="{D73A38E6-88BA-9449-B291-6C623EA42F85}" name="Cant. Alumnos">
      <calculatedColumnFormula>IF(Tabla13253538[[#This Row],[Nivel]]=BD!$L$1,COUNTIFS(Tabla19[Alumno],"&lt;&gt;",Tabla19[Sala],Tabla13253538[[#This Row],[Sala]]),IF(Tabla13253538[[#This Row],[Nivel]]=BD!$L$2,COUNTIFS(Tabla199[Alumno],"&lt;&gt;",Tabla199[Sala],Tabla13253538[[#This Row],[Sala]]),IF(Tabla13253538[[#This Row],[Nivel]]=BD!$L$3,COUNTIFS(Tabla19912[Columna1],"&lt;&gt;",Tabla19912[Sala],Tabla13253538[[#This Row],[Sala]]),"")))</calculatedColumnFormula>
    </tableColumn>
  </tableColumns>
  <tableStyleInfo name="TableStyleMedium2" showFirstColumn="0" showLastColumn="0" showRowStripes="1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8" xr:uid="{6EE2211D-E86A-2A44-9F06-333AF4E129D5}" name="Tabla21263639" displayName="Tabla21263639" ref="F2:H61" totalsRowShown="0">
  <autoFilter ref="F2:H61" xr:uid="{C4B219FE-2008-5C4A-B1D6-39E6293DCA8F}"/>
  <tableColumns count="3">
    <tableColumn id="1" xr3:uid="{F9273D51-355B-DA48-B719-21F89F5E63C2}" name="Contador" dataDxfId="9">
      <calculatedColumnFormula>IF(Tabla13253538[Cant. Alumnos]&gt;1,IF(F2="","",IF(ISNUMBER(F2)=FALSE,1,IF(F2=Tabla13253538[Cant. Alumnos],"",F2+1))),"")</calculatedColumnFormula>
    </tableColumn>
    <tableColumn id="2" xr3:uid="{E27E309F-800D-0A44-BCD9-0659C396FE73}" name="ID" dataDxfId="8">
      <calculatedColumnFormula array="1">IF(Tabla21263639[[#This Row],[Contador]]="","",IF(Tabla13253538[Nivel]=BD!$L$1,IFERROR(SMALL(IF(Tabla19[Sala]=$C$2,Tabla19[ID2]),ROW()-2),""),IF(Tabla13253538[Nivel]=BD!$L$2,IFERROR(SMALL(IF(Tabla199[Sala]=$C$2,Tabla199[ID2]),ROW()-2),""),IFERROR(SMALL(IF(Tabla19912[Sala]=$C$2,Tabla19912[ID2]),ROW()-2),""))))</calculatedColumnFormula>
    </tableColumn>
    <tableColumn id="3" xr3:uid="{5240BBB1-8173-3448-A453-E246153BA1A4}" name="Alumno" dataDxfId="7">
      <calculatedColumnFormula>IF(Tabla21263639[[#This Row],[ID]]="","",IF(Tabla13253538[Nivel]=BD!$L$1,VLOOKUP(Tabla21263639[[#This Row],[ID]],Tabla19[],4,0),IF(Tabla13253538[Nivel]=BD!$L$2,VLOOKUP(Tabla21263639[[#This Row],[ID]],Tabla199[],4,0),VLOOKUP(Tabla21263639[[#This Row],[ID]],Tabla19912[],4,0))))</calculatedColumnFormula>
    </tableColumn>
  </tableColumns>
  <tableStyleInfo name="TableStyleMedium2" showFirstColumn="0" showLastColumn="0" showRowStripes="1" showColumnStripes="0"/>
</table>
</file>

<file path=xl/tables/table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9" xr:uid="{CB413A72-EE0E-9049-B530-D97CAA420FE0}" name="Tabla12283740" displayName="Tabla12283740" ref="B6:C29" totalsRowShown="0">
  <autoFilter ref="B6:C29" xr:uid="{EC6A6E2D-119D-7842-AE68-37135AFAF92B}"/>
  <tableColumns count="2">
    <tableColumn id="1" xr3:uid="{60CEC9EA-6379-3A4B-B0AD-D1C8E4863EB6}" name="Orden" dataDxfId="6">
      <calculatedColumnFormula>IF(Tabla13253538[Cant. Salas]="","",IF(B6="","",IF(ISNUMBER(B6)=FALSE,1,IF(B6=Tabla13253538[Cant. Salas],"",B6+1))))</calculatedColumnFormula>
    </tableColumn>
    <tableColumn id="2" xr3:uid="{06DB50C0-55DE-944E-8CAD-C4B4D821A384}" name="Sala" dataDxfId="5">
      <calculatedColumnFormula>IF(IF(Tabla12283740[[#This Row],[Orden]]="","",IF(Tabla13253538[Nivel]=BD!$L$1,'Filtrar Salas Grado Año'!A3,IF(Tabla13253538[Nivel]=BD!$L$2,'Filtrar Salas Grado Año'!C3,'Filtrar Salas Grado Año'!E3)))="(en blanco)","",IF(Tabla12283740[[#This Row],[Orden]]="","",IF(Tabla13253538[Nivel]=BD!$L$1,'Filtrar Salas Grado Año'!A3,IF(Tabla13253538[Nivel]=BD!$L$2,'Filtrar Salas Grado Año'!C3,'Filtrar Salas Grado Año'!E3))))</calculatedColumnFormula>
    </tableColumn>
  </tableColumns>
  <tableStyleInfo name="TableStyleMedium2" showFirstColumn="0" showLastColumn="0" showRowStripes="1" showColumnStripes="0"/>
</table>
</file>

<file path=xl/tables/table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0" xr:uid="{F99A2BA7-45F7-9748-A194-37082955862F}" name="Tabla1325353841" displayName="Tabla1325353841" ref="A1:D2" totalsRowShown="0">
  <autoFilter ref="A1:D2" xr:uid="{B111D080-CEFD-174E-92A6-FBB48BEBC715}"/>
  <tableColumns count="4">
    <tableColumn id="1" xr3:uid="{4F3E0BB9-C8D9-B648-AD2F-92363FB7BC11}" name="Cant. Salas">
      <calculatedColumnFormula>IF(Tabla1325353841[[#This Row],[Nivel]]=BD!$L$1,'Filtrar Salas Grado Año'!$B$2,IF(Tabla1325353841[[#This Row],[Nivel]]=BD!$L$2,'Filtrar Salas Grado Año'!$D$2,IF(Tabla1325353841[[#This Row],[Nivel]]=BD!$L$3,'Filtrar Salas Grado Año'!$F$2,"")))</calculatedColumnFormula>
    </tableColumn>
    <tableColumn id="2" xr3:uid="{A7646295-10DB-D541-81EB-302C59B596B7}" name="Nivel">
      <calculatedColumnFormula>'Mi Pedido lista'!B8</calculatedColumnFormula>
    </tableColumn>
    <tableColumn id="3" xr3:uid="{C5757F9F-78D7-074D-B627-0CBE53AAEA17}" name="Sala">
      <calculatedColumnFormula>'Mi Pedido lista'!C8</calculatedColumnFormula>
    </tableColumn>
    <tableColumn id="4" xr3:uid="{DEFCB038-7627-374B-8E33-C9D9204E1AD9}" name="Cant. Alumnos">
      <calculatedColumnFormula>IF(Tabla1325353841[[#This Row],[Nivel]]=BD!$L$1,COUNTIFS(Tabla19[Alumno],"&lt;&gt;",Tabla19[Sala],Tabla1325353841[[#This Row],[Sala]]),IF(Tabla1325353841[[#This Row],[Nivel]]=BD!$L$2,COUNTIFS(Tabla199[Alumno],"&lt;&gt;",Tabla199[Sala],Tabla1325353841[[#This Row],[Sala]]),IF(Tabla1325353841[[#This Row],[Nivel]]=BD!$L$3,COUNTIFS(Tabla19912[Columna1],"&lt;&gt;",Tabla19912[Sala],Tabla1325353841[[#This Row],[Sala]]),"")))</calculatedColumnFormula>
    </tableColumn>
  </tableColumns>
  <tableStyleInfo name="TableStyleMedium2" showFirstColumn="0" showLastColumn="0" showRowStripes="1" showColumnStripes="0"/>
</table>
</file>

<file path=xl/tables/table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1" xr:uid="{50289F62-7B6A-C448-8733-983F54EA7005}" name="Tabla2126363942" displayName="Tabla2126363942" ref="F2:H61" totalsRowShown="0">
  <autoFilter ref="F2:H61" xr:uid="{C4B219FE-2008-5C4A-B1D6-39E6293DCA8F}"/>
  <tableColumns count="3">
    <tableColumn id="1" xr3:uid="{F926CFFE-E9B0-F54C-BDCD-10348DC7591F}" name="Contador" dataDxfId="4">
      <calculatedColumnFormula>IF(Tabla1325353841[Cant. Alumnos]&gt;1,IF(F2="","",IF(ISNUMBER(F2)=FALSE,1,IF(F2=Tabla1325353841[Cant. Alumnos],"",F2+1))),"")</calculatedColumnFormula>
    </tableColumn>
    <tableColumn id="2" xr3:uid="{9AAF496C-1CDC-AF41-B8B8-549CDA0F1F6E}" name="ID" dataDxfId="3">
      <calculatedColumnFormula array="1">IF(Tabla2126363942[[#This Row],[Contador]]="","",IF(Tabla1325353841[Nivel]=BD!$L$1,IFERROR(SMALL(IF(Tabla19[Sala]=$C$2,Tabla19[ID2]),ROW()-2),""),IF(Tabla1325353841[Nivel]=BD!$L$2,IFERROR(SMALL(IF(Tabla199[Sala]=$C$2,Tabla199[ID2]),ROW()-2),""),IFERROR(SMALL(IF(Tabla19912[Sala]=$C$2,Tabla19912[ID2]),ROW()-2),""))))</calculatedColumnFormula>
    </tableColumn>
    <tableColumn id="3" xr3:uid="{9AF3B68D-AAA1-DC4D-BF4E-1DD262CACF35}" name="Alumno" dataDxfId="2">
      <calculatedColumnFormula>IF(Tabla2126363942[[#This Row],[ID]]="","",IF(Tabla1325353841[Nivel]=BD!$L$1,VLOOKUP(Tabla2126363942[[#This Row],[ID]],Tabla19[],4,0),IF(Tabla1325353841[Nivel]=BD!$L$2,VLOOKUP(Tabla2126363942[[#This Row],[ID]],Tabla199[],4,0),VLOOKUP(Tabla2126363942[[#This Row],[ID]],Tabla19912[],4,0))))</calculatedColumnFormula>
    </tableColumn>
  </tableColumns>
  <tableStyleInfo name="TableStyleMedium2" showFirstColumn="0" showLastColumn="0" showRowStripes="1" showColumnStripes="0"/>
</table>
</file>

<file path=xl/tables/table2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2" xr:uid="{1BC874EE-A2A3-AB46-B2CE-05213E84C762}" name="Tabla1228374043" displayName="Tabla1228374043" ref="B6:C29" totalsRowShown="0">
  <autoFilter ref="B6:C29" xr:uid="{EC6A6E2D-119D-7842-AE68-37135AFAF92B}"/>
  <tableColumns count="2">
    <tableColumn id="1" xr3:uid="{5C873410-FA62-A949-9195-ABF67A8E2A80}" name="Orden" dataDxfId="1">
      <calculatedColumnFormula>IF(Tabla1325353841[Cant. Salas]="","",IF(B6="","",IF(ISNUMBER(B6)=FALSE,1,IF(B6=Tabla1325353841[Cant. Salas],"",B6+1))))</calculatedColumnFormula>
    </tableColumn>
    <tableColumn id="2" xr3:uid="{C178348B-4C5A-5A4A-A31C-8B9D6C02FD8E}" name="Sala" dataDxfId="0">
      <calculatedColumnFormula>IF(IF(Tabla1228374043[[#This Row],[Orden]]="","",IF(Tabla1325353841[Nivel]=BD!$L$1,'Filtrar Salas Grado Año'!A3,IF(Tabla1325353841[Nivel]=BD!$L$2,'Filtrar Salas Grado Año'!C3,'Filtrar Salas Grado Año'!E3)))="(en blanco)","",IF(Tabla1228374043[[#This Row],[Orden]]="","",IF(Tabla1325353841[Nivel]=BD!$L$1,'Filtrar Salas Grado Año'!A3,IF(Tabla1325353841[Nivel]=BD!$L$2,'Filtrar Salas Grado Año'!C3,'Filtrar Salas Grado Año'!E3))))</calculatedColumnFormula>
    </tableColumn>
  </tableColumns>
  <tableStyleInfo name="TableStyleMedium2" showFirstColumn="0" showLastColumn="0" showRowStripes="1" showColumnStripes="0"/>
</table>
</file>

<file path=xl/tables/table2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993848AD-94C3-E24D-ACB0-E93EFB167017}" name="Tabla14" displayName="Tabla14" ref="B1:B2" totalsRowShown="0">
  <autoFilter ref="B1:B2" xr:uid="{993848AD-94C3-E24D-ACB0-E93EFB167017}"/>
  <tableColumns count="1">
    <tableColumn id="1" xr3:uid="{A40FE053-B18A-2B4A-9784-20481AB3EE80}" name="Cant. Salas">
      <calculatedColumnFormula>COUNTA(A:A)</calculatedColumnFormula>
    </tableColumn>
  </tableColumns>
  <tableStyleInfo name="TableStyleMedium2" showFirstColumn="0" showLastColumn="0" showRowStripes="1" showColumnStripes="0"/>
</table>
</file>

<file path=xl/tables/table2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55D015D2-113C-7E4A-92BD-895F9620412D}" name="Tabla1419" displayName="Tabla1419" ref="D1:D2" totalsRowShown="0">
  <autoFilter ref="D1:D2" xr:uid="{55D015D2-113C-7E4A-92BD-895F9620412D}"/>
  <tableColumns count="1">
    <tableColumn id="1" xr3:uid="{665CFF24-2B6E-8841-A357-2D193B56F940}" name="Cant. Salas">
      <calculatedColumnFormula>COUNTA(C:C)</calculatedColumnFormula>
    </tableColumn>
  </tableColumns>
  <tableStyleInfo name="TableStyleMedium2" showFirstColumn="0" showLastColumn="0" showRowStripes="1" showColumnStripes="0"/>
</table>
</file>

<file path=xl/tables/table2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76C215AA-94D8-5742-BD89-C62D282C68B3}" name="Tabla1421" displayName="Tabla1421" ref="F1:F2" totalsRowShown="0">
  <autoFilter ref="F1:F2" xr:uid="{76C215AA-94D8-5742-BD89-C62D282C68B3}"/>
  <tableColumns count="1">
    <tableColumn id="1" xr3:uid="{F237D24E-9D65-F642-B43C-0A81D79B81C7}" name="Cant. Salas">
      <calculatedColumnFormula>COUNTA(E:E)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mailto:fotosfarmingdale@sonarproducciones.com.ar" TargetMode="External"/><Relationship Id="rId1" Type="http://schemas.openxmlformats.org/officeDocument/2006/relationships/hyperlink" Target="mailto:titosonar@yahoo.com.ar" TargetMode="External"/><Relationship Id="rId5" Type="http://schemas.openxmlformats.org/officeDocument/2006/relationships/table" Target="../tables/table2.xml"/><Relationship Id="rId4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4.xml"/><Relationship Id="rId3" Type="http://schemas.openxmlformats.org/officeDocument/2006/relationships/hyperlink" Target="https://mpago.la/1VqHNhm" TargetMode="External"/><Relationship Id="rId7" Type="http://schemas.openxmlformats.org/officeDocument/2006/relationships/table" Target="../tables/table3.xml"/><Relationship Id="rId2" Type="http://schemas.openxmlformats.org/officeDocument/2006/relationships/hyperlink" Target="https://mpago.la/1QagD2T" TargetMode="External"/><Relationship Id="rId1" Type="http://schemas.openxmlformats.org/officeDocument/2006/relationships/hyperlink" Target="https://mpago.la/1VVCWVk" TargetMode="External"/><Relationship Id="rId6" Type="http://schemas.openxmlformats.org/officeDocument/2006/relationships/hyperlink" Target="https://mpago.la/2shgUVD" TargetMode="External"/><Relationship Id="rId5" Type="http://schemas.openxmlformats.org/officeDocument/2006/relationships/hyperlink" Target="https://mpago.la/2MRi4oU" TargetMode="External"/><Relationship Id="rId4" Type="http://schemas.openxmlformats.org/officeDocument/2006/relationships/hyperlink" Target="https://mpago.la/2mLXavN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0.xml"/><Relationship Id="rId2" Type="http://schemas.openxmlformats.org/officeDocument/2006/relationships/table" Target="../tables/table9.xml"/><Relationship Id="rId1" Type="http://schemas.openxmlformats.org/officeDocument/2006/relationships/table" Target="../tables/table8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3.xml"/><Relationship Id="rId2" Type="http://schemas.openxmlformats.org/officeDocument/2006/relationships/table" Target="../tables/table12.xml"/><Relationship Id="rId1" Type="http://schemas.openxmlformats.org/officeDocument/2006/relationships/table" Target="../tables/table11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6.xml"/><Relationship Id="rId2" Type="http://schemas.openxmlformats.org/officeDocument/2006/relationships/table" Target="../tables/table15.xml"/><Relationship Id="rId1" Type="http://schemas.openxmlformats.org/officeDocument/2006/relationships/table" Target="../tables/table14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9.xml"/><Relationship Id="rId2" Type="http://schemas.openxmlformats.org/officeDocument/2006/relationships/table" Target="../tables/table18.xml"/><Relationship Id="rId1" Type="http://schemas.openxmlformats.org/officeDocument/2006/relationships/table" Target="../tables/table17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2.xml"/><Relationship Id="rId2" Type="http://schemas.openxmlformats.org/officeDocument/2006/relationships/table" Target="../tables/table21.xml"/><Relationship Id="rId1" Type="http://schemas.openxmlformats.org/officeDocument/2006/relationships/table" Target="../tables/table20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5.xml"/><Relationship Id="rId2" Type="http://schemas.openxmlformats.org/officeDocument/2006/relationships/table" Target="../tables/table24.xml"/><Relationship Id="rId1" Type="http://schemas.openxmlformats.org/officeDocument/2006/relationships/table" Target="../tables/table23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6" Type="http://schemas.openxmlformats.org/officeDocument/2006/relationships/table" Target="../tables/table28.xml"/><Relationship Id="rId5" Type="http://schemas.openxmlformats.org/officeDocument/2006/relationships/table" Target="../tables/table27.xml"/><Relationship Id="rId4" Type="http://schemas.openxmlformats.org/officeDocument/2006/relationships/table" Target="../tables/table2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3D7595-32E9-FB40-8341-FB0EACC76554}">
  <dimension ref="B2:M16"/>
  <sheetViews>
    <sheetView tabSelected="1" zoomScale="200" zoomScaleNormal="200" workbookViewId="0">
      <selection activeCell="B3" sqref="B3"/>
    </sheetView>
  </sheetViews>
  <sheetFormatPr baseColWidth="10" defaultRowHeight="16" x14ac:dyDescent="0.2"/>
  <cols>
    <col min="1" max="1" width="3.1640625" style="1" customWidth="1"/>
    <col min="2" max="2" width="10.83203125" style="1" customWidth="1"/>
    <col min="3" max="3" width="14" style="1" customWidth="1"/>
    <col min="4" max="4" width="26.5" style="1" customWidth="1"/>
    <col min="5" max="5" width="6.1640625" style="1" customWidth="1"/>
    <col min="6" max="6" width="9.6640625" style="1" customWidth="1"/>
    <col min="7" max="7" width="9" style="1" customWidth="1"/>
    <col min="8" max="8" width="11" style="1" hidden="1" customWidth="1"/>
    <col min="9" max="9" width="11" style="1" customWidth="1"/>
    <col min="10" max="10" width="13.6640625" style="1" hidden="1" customWidth="1"/>
    <col min="11" max="11" width="10.83203125" style="1"/>
    <col min="12" max="12" width="0" style="1" hidden="1" customWidth="1"/>
    <col min="13" max="16384" width="10.83203125" style="1"/>
  </cols>
  <sheetData>
    <row r="2" spans="2:13" ht="37" customHeight="1" x14ac:dyDescent="0.2">
      <c r="B2" s="5" t="s">
        <v>12</v>
      </c>
      <c r="C2" s="5" t="s">
        <v>156</v>
      </c>
      <c r="D2" s="5" t="s">
        <v>13</v>
      </c>
      <c r="E2" s="5" t="s">
        <v>0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14</v>
      </c>
    </row>
    <row r="3" spans="2:13" x14ac:dyDescent="0.2">
      <c r="B3" s="22"/>
      <c r="C3" s="22"/>
      <c r="D3" s="52"/>
      <c r="E3" s="22"/>
      <c r="F3" s="22"/>
      <c r="G3" s="22"/>
      <c r="H3" s="22"/>
      <c r="I3" s="22"/>
      <c r="J3" s="6">
        <f>IF(Tabla221618[[#This Row],[Álbum]]&lt;1,Tabla221618[[#This Row],[Individual]]*Tabla1[Individual]+Tabla221618[[#This Row],[Grupal]]*Tabla1[Grupal]+Tabla221618[[#This Row],[Llavero]]*Tabla1[Llavero]+Tabla221618[[#This Row],[Digital]]*Tabla1[Digital],Tabla221618[[#This Row],[Individual]]*Tabla1[Ad. Ind.]+Tabla221618[[#This Row],[Grupal]]*Tabla1[Ad. Grupal]+Tabla221618[[#This Row],[Llavero]]*Tabla1[Ad. Llavero]+Tabla221618[[#This Row],[Digital]]*Tabla1[Ad. Digital])</f>
        <v>0</v>
      </c>
    </row>
    <row r="4" spans="2:13" x14ac:dyDescent="0.2">
      <c r="B4" s="22"/>
      <c r="C4" s="22"/>
      <c r="D4" s="52"/>
      <c r="E4" s="22"/>
      <c r="F4" s="22"/>
      <c r="G4" s="22"/>
      <c r="H4" s="22"/>
      <c r="I4" s="22"/>
      <c r="J4" s="6">
        <f>IF(Tabla221618[[#This Row],[Álbum]]&lt;1,Tabla221618[[#This Row],[Individual]]*Tabla1[Individual]+Tabla221618[[#This Row],[Grupal]]*Tabla1[Grupal]+Tabla221618[[#This Row],[Llavero]]*Tabla1[Llavero]+Tabla221618[[#This Row],[Digital]]*Tabla1[Digital],Tabla221618[[#This Row],[Individual]]*Tabla1[Ad. Ind.]+Tabla221618[[#This Row],[Grupal]]*Tabla1[Ad. Grupal]+Tabla221618[[#This Row],[Llavero]]*Tabla1[Ad. Llavero]+Tabla221618[[#This Row],[Digital]]*Tabla1[Ad. Digital])</f>
        <v>0</v>
      </c>
    </row>
    <row r="5" spans="2:13" x14ac:dyDescent="0.2">
      <c r="B5" s="22"/>
      <c r="C5" s="22"/>
      <c r="D5" s="52"/>
      <c r="E5" s="22"/>
      <c r="F5" s="22"/>
      <c r="G5" s="22"/>
      <c r="H5" s="22"/>
      <c r="I5" s="22"/>
      <c r="J5" s="6">
        <f>IF(Tabla221618[[#This Row],[Álbum]]&lt;1,Tabla221618[[#This Row],[Individual]]*Tabla1[Individual]+Tabla221618[[#This Row],[Grupal]]*Tabla1[Grupal]+Tabla221618[[#This Row],[Llavero]]*Tabla1[Llavero]+Tabla221618[[#This Row],[Digital]]*Tabla1[Digital],Tabla221618[[#This Row],[Individual]]*Tabla1[Ad. Ind.]+Tabla221618[[#This Row],[Grupal]]*Tabla1[Ad. Grupal]+Tabla221618[[#This Row],[Llavero]]*Tabla1[Ad. Llavero]+Tabla221618[[#This Row],[Digital]]*Tabla1[Ad. Digital])</f>
        <v>0</v>
      </c>
    </row>
    <row r="6" spans="2:13" x14ac:dyDescent="0.2">
      <c r="B6" s="22"/>
      <c r="C6" s="22"/>
      <c r="D6" s="52"/>
      <c r="E6" s="22"/>
      <c r="F6" s="22"/>
      <c r="G6" s="22"/>
      <c r="H6" s="22"/>
      <c r="I6" s="22"/>
      <c r="J6" s="6">
        <f>IF(Tabla221618[[#This Row],[Álbum]]&lt;1,Tabla221618[[#This Row],[Individual]]*Tabla1[Individual]+Tabla221618[[#This Row],[Grupal]]*Tabla1[Grupal]+Tabla221618[[#This Row],[Llavero]]*Tabla1[Llavero]+Tabla221618[[#This Row],[Digital]]*Tabla1[Digital],Tabla221618[[#This Row],[Individual]]*Tabla1[Ad. Ind.]+Tabla221618[[#This Row],[Grupal]]*Tabla1[Ad. Grupal]+Tabla221618[[#This Row],[Llavero]]*Tabla1[Ad. Llavero]+Tabla221618[[#This Row],[Digital]]*Tabla1[Ad. Digital])</f>
        <v>0</v>
      </c>
    </row>
    <row r="7" spans="2:13" x14ac:dyDescent="0.2">
      <c r="B7" s="22"/>
      <c r="C7" s="22"/>
      <c r="D7" s="52"/>
      <c r="E7" s="22"/>
      <c r="F7" s="22"/>
      <c r="G7" s="22"/>
      <c r="H7" s="22"/>
      <c r="I7" s="22"/>
      <c r="J7" s="6">
        <f>IF(Tabla221618[[#This Row],[Álbum]]&lt;1,Tabla221618[[#This Row],[Individual]]*Tabla1[Individual]+Tabla221618[[#This Row],[Grupal]]*Tabla1[Grupal]+Tabla221618[[#This Row],[Llavero]]*Tabla1[Llavero]+Tabla221618[[#This Row],[Digital]]*Tabla1[Digital],Tabla221618[[#This Row],[Individual]]*Tabla1[Ad. Ind.]+Tabla221618[[#This Row],[Grupal]]*Tabla1[Ad. Grupal]+Tabla221618[[#This Row],[Llavero]]*Tabla1[Ad. Llavero]+Tabla221618[[#This Row],[Digital]]*Tabla1[Ad. Digital])</f>
        <v>0</v>
      </c>
    </row>
    <row r="8" spans="2:13" x14ac:dyDescent="0.2">
      <c r="B8" s="22"/>
      <c r="C8" s="22"/>
      <c r="D8" s="52"/>
      <c r="E8" s="22"/>
      <c r="F8" s="22"/>
      <c r="G8" s="22"/>
      <c r="H8" s="22"/>
      <c r="I8" s="22"/>
      <c r="J8" s="6">
        <f>IF(Tabla221618[[#This Row],[Álbum]]&lt;1,Tabla221618[[#This Row],[Individual]]*Tabla1[Individual]+Tabla221618[[#This Row],[Grupal]]*Tabla1[Grupal]+Tabla221618[[#This Row],[Llavero]]*Tabla1[Llavero]+Tabla221618[[#This Row],[Digital]]*Tabla1[Digital],Tabla221618[[#This Row],[Individual]]*Tabla1[Ad. Ind.]+Tabla221618[[#This Row],[Grupal]]*Tabla1[Ad. Grupal]+Tabla221618[[#This Row],[Llavero]]*Tabla1[Ad. Llavero]+Tabla221618[[#This Row],[Digital]]*Tabla1[Ad. Digital])</f>
        <v>0</v>
      </c>
    </row>
    <row r="10" spans="2:13" x14ac:dyDescent="0.2">
      <c r="B10" s="2" t="s">
        <v>1</v>
      </c>
      <c r="C10" s="23">
        <f>IF(SUM(Tabla221618[Álbum])&lt;2,SUM(Tabla221618[Álbum])*Tabla1[Álbum],SUM(Tabla221618[Álbum],-1)*Tabla1[Promoción Hnos.]+Tabla1[Álbum])+SUM(Tabla221618[Sub-Total s/álbum])</f>
        <v>0</v>
      </c>
      <c r="D10" s="24"/>
      <c r="F10" s="21" t="s">
        <v>37</v>
      </c>
      <c r="G10" s="31" t="s">
        <v>49</v>
      </c>
      <c r="H10" s="27"/>
      <c r="I10" s="27"/>
      <c r="K10" s="27"/>
      <c r="M10" s="27"/>
    </row>
    <row r="11" spans="2:13" x14ac:dyDescent="0.2">
      <c r="B11" s="2" t="s">
        <v>2</v>
      </c>
      <c r="C11" s="25" t="str">
        <f>IFERROR(VLOOKUP(C10,Tabla2[[$]:[Link]],2,FALSE),"No disponible. Envío de dinero o CVU")</f>
        <v>No disponible. Envío de dinero o CVU</v>
      </c>
      <c r="D11" s="26"/>
    </row>
    <row r="12" spans="2:13" x14ac:dyDescent="0.2">
      <c r="G12" s="27"/>
      <c r="H12" s="27"/>
      <c r="I12" s="27"/>
    </row>
    <row r="13" spans="2:13" x14ac:dyDescent="0.2">
      <c r="B13" s="54" t="s">
        <v>39</v>
      </c>
      <c r="C13" s="54"/>
      <c r="D13" s="54"/>
      <c r="G13" s="27"/>
      <c r="H13" s="27"/>
      <c r="I13" s="27"/>
    </row>
    <row r="14" spans="2:13" x14ac:dyDescent="0.2">
      <c r="B14" s="21" t="s">
        <v>40</v>
      </c>
      <c r="C14" s="28" t="s">
        <v>42</v>
      </c>
      <c r="D14" s="29"/>
      <c r="G14" s="27"/>
      <c r="H14" s="27"/>
      <c r="I14" s="27"/>
    </row>
    <row r="15" spans="2:13" x14ac:dyDescent="0.2">
      <c r="B15" s="21" t="s">
        <v>38</v>
      </c>
      <c r="C15" s="55" t="str">
        <f>CONCATENATE("0000003100030433077821")</f>
        <v>0000003100030433077821</v>
      </c>
      <c r="D15" s="55"/>
      <c r="G15" s="27"/>
      <c r="H15" s="27"/>
      <c r="I15" s="27"/>
    </row>
    <row r="16" spans="2:13" x14ac:dyDescent="0.2">
      <c r="B16" s="21" t="s">
        <v>41</v>
      </c>
      <c r="C16" s="29" t="s">
        <v>43</v>
      </c>
      <c r="D16" s="29"/>
      <c r="G16" s="27"/>
      <c r="H16" s="27"/>
      <c r="I16" s="27"/>
    </row>
  </sheetData>
  <sheetProtection algorithmName="SHA-512" hashValue="soQWFgmtYGNUNroIgxvjWdAV7TOkJ9te0YiJezM+E/a6eE4MW2ylSS24p0lnPrMNIjWnTsQbE9svZsaUKPHTAA==" saltValue="uDcu0MmhHDeQbCfxc4DMbg==" spinCount="100000" sheet="1" objects="1" scenarios="1"/>
  <mergeCells count="2">
    <mergeCell ref="B13:D13"/>
    <mergeCell ref="C15:D15"/>
  </mergeCells>
  <conditionalFormatting sqref="C3:C8">
    <cfRule type="expression" dxfId="131" priority="4">
      <formula>$B3=""</formula>
    </cfRule>
  </conditionalFormatting>
  <conditionalFormatting sqref="D3:D8">
    <cfRule type="expression" dxfId="130" priority="3">
      <formula>$C3=""</formula>
    </cfRule>
  </conditionalFormatting>
  <conditionalFormatting sqref="E3:I8">
    <cfRule type="expression" dxfId="129" priority="2">
      <formula>$D3=""</formula>
    </cfRule>
  </conditionalFormatting>
  <conditionalFormatting sqref="B4:B8">
    <cfRule type="expression" dxfId="128" priority="1">
      <formula>$D3=""</formula>
    </cfRule>
  </conditionalFormatting>
  <dataValidations count="1">
    <dataValidation type="whole" allowBlank="1" showInputMessage="1" showErrorMessage="1" errorTitle="No válido." error="Por favor, ingresar números enteros y sin símbolos. Gracias" sqref="E3:I8" xr:uid="{CD317A3D-0AC3-AD46-91ED-DC0478553CED}">
      <formula1>0</formula1>
      <formula2>999</formula2>
    </dataValidation>
  </dataValidations>
  <hyperlinks>
    <hyperlink ref="C14" r:id="rId1" xr:uid="{703242B6-72CA-2B40-A5B1-AB32858B7E62}"/>
    <hyperlink ref="G10" r:id="rId2" xr:uid="{676E1808-4885-EB4B-8440-F2E21E85CB7D}"/>
  </hyperlinks>
  <pageMargins left="0.7" right="0.7" top="0.75" bottom="0.75" header="0.3" footer="0.3"/>
  <drawing r:id="rId3"/>
  <tableParts count="2">
    <tablePart r:id="rId4"/>
    <tablePart r:id="rId5"/>
  </tableParts>
  <extLst>
    <ext xmlns:x14="http://schemas.microsoft.com/office/spreadsheetml/2009/9/main" uri="{CCE6A557-97BC-4b89-ADB6-D9C93CAAB3DF}">
      <x14:dataValidations xmlns:xm="http://schemas.microsoft.com/office/excel/2006/main" count="13">
        <x14:dataValidation type="list" allowBlank="1" showInputMessage="1" showErrorMessage="1" xr:uid="{F51F66E1-415E-484F-8003-D5349F120E12}">
          <x14:formula1>
            <xm:f>BD!$L$1:$L$3</xm:f>
          </x14:formula1>
          <xm:sqref>B3:B8</xm:sqref>
        </x14:dataValidation>
        <x14:dataValidation type="list" allowBlank="1" showInputMessage="1" showErrorMessage="1" xr:uid="{01F352ED-2F24-6C48-B63F-B673F1CEC7D6}">
          <x14:formula1>
            <xm:f>'Carga 1er alumno'!$H$3:$H$61</xm:f>
          </x14:formula1>
          <xm:sqref>D3</xm:sqref>
        </x14:dataValidation>
        <x14:dataValidation type="list" allowBlank="1" showInputMessage="1" showErrorMessage="1" xr:uid="{EF84172B-44BD-F347-813D-7A7F050F442D}">
          <x14:formula1>
            <xm:f>'Carga 1er alumno'!$C$7:$C$29</xm:f>
          </x14:formula1>
          <xm:sqref>C3</xm:sqref>
        </x14:dataValidation>
        <x14:dataValidation type="list" allowBlank="1" showInputMessage="1" showErrorMessage="1" xr:uid="{C1F76AB1-0097-8A47-86B6-8ADD36EA15CC}">
          <x14:formula1>
            <xm:f>'Carga 2do alumno'!$C$7:$C$29</xm:f>
          </x14:formula1>
          <xm:sqref>C4</xm:sqref>
        </x14:dataValidation>
        <x14:dataValidation type="list" allowBlank="1" showInputMessage="1" showErrorMessage="1" xr:uid="{92A60933-D1E0-0C40-A1E3-4F028E8CA7AA}">
          <x14:formula1>
            <xm:f>'Carga 2do alumno'!$H$3:$H$61</xm:f>
          </x14:formula1>
          <xm:sqref>D4</xm:sqref>
        </x14:dataValidation>
        <x14:dataValidation type="list" allowBlank="1" showInputMessage="1" showErrorMessage="1" xr:uid="{36B59995-BDD0-9C48-87D4-1BA7E318458A}">
          <x14:formula1>
            <xm:f>'Carga 3er alumno'!$C$7:$C$29</xm:f>
          </x14:formula1>
          <xm:sqref>C5</xm:sqref>
        </x14:dataValidation>
        <x14:dataValidation type="list" allowBlank="1" showInputMessage="1" showErrorMessage="1" xr:uid="{E817250E-6BC9-D44A-9FA6-3CBA1988D132}">
          <x14:formula1>
            <xm:f>'Carga 3er alumno'!$H$3:$H$61</xm:f>
          </x14:formula1>
          <xm:sqref>D5</xm:sqref>
        </x14:dataValidation>
        <x14:dataValidation type="list" allowBlank="1" showInputMessage="1" showErrorMessage="1" xr:uid="{4B7636CA-D1EA-E148-A4DD-BB202E65EF2B}">
          <x14:formula1>
            <xm:f>'Carga 4to alumno'!$C$7:$C$29</xm:f>
          </x14:formula1>
          <xm:sqref>C6</xm:sqref>
        </x14:dataValidation>
        <x14:dataValidation type="list" allowBlank="1" showInputMessage="1" showErrorMessage="1" xr:uid="{CFF582CB-3E72-B142-AF7D-085FC5387EC0}">
          <x14:formula1>
            <xm:f>'Carga 4to alumno'!$H$3:$H$61</xm:f>
          </x14:formula1>
          <xm:sqref>D6</xm:sqref>
        </x14:dataValidation>
        <x14:dataValidation type="list" allowBlank="1" showInputMessage="1" showErrorMessage="1" xr:uid="{00BA323D-1554-E34A-8B50-D29432528D7B}">
          <x14:formula1>
            <xm:f>'Carga 5to alumno'!$C$7:$C$29</xm:f>
          </x14:formula1>
          <xm:sqref>C7</xm:sqref>
        </x14:dataValidation>
        <x14:dataValidation type="list" allowBlank="1" showInputMessage="1" showErrorMessage="1" xr:uid="{DFB1A316-8FE9-E24C-9608-BDF517225F0B}">
          <x14:formula1>
            <xm:f>'Carga 5to alumno'!$H$3:$H$61</xm:f>
          </x14:formula1>
          <xm:sqref>D7</xm:sqref>
        </x14:dataValidation>
        <x14:dataValidation type="list" allowBlank="1" showInputMessage="1" showErrorMessage="1" xr:uid="{431C1B1F-713E-7049-BFC0-37EDBE1D821E}">
          <x14:formula1>
            <xm:f>'Carga 6to alumno'!$C$7:$C$29</xm:f>
          </x14:formula1>
          <xm:sqref>C8</xm:sqref>
        </x14:dataValidation>
        <x14:dataValidation type="list" allowBlank="1" showInputMessage="1" showErrorMessage="1" xr:uid="{2C7EA953-0BEE-1C4E-AC90-5684B720421E}">
          <x14:formula1>
            <xm:f>'Carga 6to alumno'!$H$3:$H$61</xm:f>
          </x14:formula1>
          <xm:sqref>D8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8FF58D-EBDD-5242-ADF5-E3C041076077}">
  <dimension ref="A1:L13"/>
  <sheetViews>
    <sheetView zoomScale="150" zoomScaleNormal="150" workbookViewId="0">
      <selection activeCell="D13" sqref="D13"/>
    </sheetView>
  </sheetViews>
  <sheetFormatPr baseColWidth="10" defaultRowHeight="16" x14ac:dyDescent="0.2"/>
  <cols>
    <col min="1" max="1" width="18.5" customWidth="1"/>
    <col min="2" max="2" width="11.1640625" customWidth="1"/>
    <col min="3" max="3" width="16" customWidth="1"/>
    <col min="4" max="4" width="11.6640625" bestFit="1" customWidth="1"/>
    <col min="5" max="5" width="11" bestFit="1" customWidth="1"/>
    <col min="6" max="6" width="17.83203125" bestFit="1" customWidth="1"/>
    <col min="7" max="7" width="16.83203125" bestFit="1" customWidth="1"/>
    <col min="8" max="8" width="12.33203125" bestFit="1" customWidth="1"/>
    <col min="9" max="9" width="12" bestFit="1" customWidth="1"/>
  </cols>
  <sheetData>
    <row r="1" spans="1:12" x14ac:dyDescent="0.2">
      <c r="A1" s="3" t="s">
        <v>0</v>
      </c>
      <c r="B1" s="3" t="s">
        <v>7</v>
      </c>
      <c r="C1" s="3" t="s">
        <v>8</v>
      </c>
      <c r="D1" s="3" t="s">
        <v>3</v>
      </c>
      <c r="E1" s="3" t="s">
        <v>4</v>
      </c>
      <c r="F1" s="3" t="s">
        <v>9</v>
      </c>
      <c r="G1" s="3" t="s">
        <v>11</v>
      </c>
      <c r="H1" s="3" t="s">
        <v>10</v>
      </c>
      <c r="I1" s="3" t="s">
        <v>5</v>
      </c>
      <c r="J1" s="3" t="s">
        <v>6</v>
      </c>
      <c r="L1" t="s">
        <v>19</v>
      </c>
    </row>
    <row r="2" spans="1:12" x14ac:dyDescent="0.2">
      <c r="A2" s="4">
        <v>4700</v>
      </c>
      <c r="B2" s="4">
        <v>1500</v>
      </c>
      <c r="C2" s="4">
        <v>1500</v>
      </c>
      <c r="D2" s="4">
        <v>1900</v>
      </c>
      <c r="E2" s="4">
        <v>2100</v>
      </c>
      <c r="F2" s="4">
        <v>4000</v>
      </c>
      <c r="G2" s="4">
        <v>5400</v>
      </c>
      <c r="H2" s="4">
        <v>2000</v>
      </c>
      <c r="I2" s="4">
        <v>5400</v>
      </c>
      <c r="J2" s="4">
        <v>2000</v>
      </c>
      <c r="L2" t="s">
        <v>20</v>
      </c>
    </row>
    <row r="3" spans="1:12" x14ac:dyDescent="0.2">
      <c r="L3" t="s">
        <v>21</v>
      </c>
    </row>
    <row r="7" spans="1:12" x14ac:dyDescent="0.2">
      <c r="A7" t="s">
        <v>44</v>
      </c>
      <c r="B7" t="s">
        <v>46</v>
      </c>
      <c r="C7" t="s">
        <v>45</v>
      </c>
    </row>
    <row r="8" spans="1:12" ht="34" x14ac:dyDescent="0.2">
      <c r="A8" t="s">
        <v>0</v>
      </c>
      <c r="B8" s="30">
        <v>4700</v>
      </c>
      <c r="C8" s="53" t="s">
        <v>245</v>
      </c>
    </row>
    <row r="9" spans="1:12" ht="34" x14ac:dyDescent="0.2">
      <c r="A9" t="s">
        <v>47</v>
      </c>
      <c r="B9" s="30">
        <v>8700</v>
      </c>
      <c r="C9" s="53" t="s">
        <v>246</v>
      </c>
    </row>
    <row r="10" spans="1:12" ht="34" x14ac:dyDescent="0.2">
      <c r="A10" t="s">
        <v>3</v>
      </c>
      <c r="B10" s="30">
        <v>1900</v>
      </c>
      <c r="C10" s="53" t="s">
        <v>247</v>
      </c>
    </row>
    <row r="11" spans="1:12" ht="34" x14ac:dyDescent="0.2">
      <c r="A11" t="s">
        <v>4</v>
      </c>
      <c r="B11" s="30">
        <v>2100</v>
      </c>
      <c r="C11" s="53" t="s">
        <v>248</v>
      </c>
    </row>
    <row r="12" spans="1:12" ht="34" x14ac:dyDescent="0.2">
      <c r="A12" t="s">
        <v>48</v>
      </c>
      <c r="B12" s="30">
        <v>4000</v>
      </c>
      <c r="C12" s="53" t="s">
        <v>249</v>
      </c>
    </row>
    <row r="13" spans="1:12" ht="34" x14ac:dyDescent="0.2">
      <c r="A13" t="s">
        <v>6</v>
      </c>
      <c r="B13" s="30">
        <v>2000</v>
      </c>
      <c r="C13" s="53" t="s">
        <v>250</v>
      </c>
    </row>
  </sheetData>
  <sheetProtection sheet="1" objects="1" scenarios="1"/>
  <phoneticPr fontId="3" type="noConversion"/>
  <hyperlinks>
    <hyperlink ref="C8" r:id="rId1" xr:uid="{437ABA49-9486-524E-98AF-6281815FBCAF}"/>
    <hyperlink ref="C9" r:id="rId2" xr:uid="{F181819D-A6DE-DB4D-86BA-FF540BC6128A}"/>
    <hyperlink ref="C10" r:id="rId3" xr:uid="{370BED46-364E-5141-A811-D0F66833A626}"/>
    <hyperlink ref="C11" r:id="rId4" xr:uid="{24D6F87D-3EBF-CC43-9EC2-1FE55D0FA792}"/>
    <hyperlink ref="C12" r:id="rId5" xr:uid="{26D1691A-853E-B348-9A9F-D420C84DE706}"/>
    <hyperlink ref="C13" r:id="rId6" xr:uid="{4EF10765-C1A9-5449-BD60-51C300DE666D}"/>
  </hyperlinks>
  <pageMargins left="0.7" right="0.7" top="0.75" bottom="0.75" header="0.3" footer="0.3"/>
  <tableParts count="2">
    <tablePart r:id="rId7"/>
    <tablePart r:id="rId8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67F6E7-C446-9948-B26F-F1278BE73D30}">
  <dimension ref="A1:E190"/>
  <sheetViews>
    <sheetView topLeftCell="A157" workbookViewId="0">
      <selection activeCell="D3" sqref="D3"/>
    </sheetView>
  </sheetViews>
  <sheetFormatPr baseColWidth="10" defaultRowHeight="16" x14ac:dyDescent="0.2"/>
  <cols>
    <col min="1" max="1" width="7.1640625" style="12" customWidth="1"/>
    <col min="2" max="2" width="8.1640625" style="12" customWidth="1"/>
    <col min="3" max="3" width="1.5" style="12" customWidth="1"/>
    <col min="4" max="4" width="27.6640625" customWidth="1"/>
  </cols>
  <sheetData>
    <row r="1" spans="1:5" x14ac:dyDescent="0.2">
      <c r="A1" s="7" t="s">
        <v>33</v>
      </c>
      <c r="B1" s="7" t="s">
        <v>16</v>
      </c>
      <c r="C1" s="8" t="s">
        <v>17</v>
      </c>
      <c r="D1" s="9" t="s">
        <v>18</v>
      </c>
      <c r="E1" t="s">
        <v>36</v>
      </c>
    </row>
    <row r="2" spans="1:5" x14ac:dyDescent="0.2">
      <c r="A2" s="17">
        <f>IF(Tabla19[[#This Row],[Alumno]]="","",ROW()-1)</f>
        <v>1</v>
      </c>
      <c r="B2" s="32" t="s">
        <v>160</v>
      </c>
      <c r="C2" s="33"/>
      <c r="D2" s="34" t="s">
        <v>161</v>
      </c>
      <c r="E2">
        <f>Tabla19[[#This Row],[ID]]</f>
        <v>1</v>
      </c>
    </row>
    <row r="3" spans="1:5" x14ac:dyDescent="0.2">
      <c r="A3" s="17">
        <f>IF(Tabla19[[#This Row],[Alumno]]="","",ROW()-1)</f>
        <v>2</v>
      </c>
      <c r="B3" s="32" t="s">
        <v>160</v>
      </c>
      <c r="C3" s="33"/>
      <c r="D3" s="34" t="s">
        <v>162</v>
      </c>
      <c r="E3">
        <f>Tabla19[[#This Row],[ID]]</f>
        <v>2</v>
      </c>
    </row>
    <row r="4" spans="1:5" x14ac:dyDescent="0.2">
      <c r="A4" s="17">
        <f>IF(Tabla19[[#This Row],[Alumno]]="","",ROW()-1)</f>
        <v>3</v>
      </c>
      <c r="B4" s="32" t="s">
        <v>160</v>
      </c>
      <c r="C4" s="33"/>
      <c r="D4" s="34" t="s">
        <v>163</v>
      </c>
      <c r="E4">
        <f>Tabla19[[#This Row],[ID]]</f>
        <v>3</v>
      </c>
    </row>
    <row r="5" spans="1:5" x14ac:dyDescent="0.2">
      <c r="A5" s="17">
        <f>IF(Tabla19[[#This Row],[Alumno]]="","",ROW()-1)</f>
        <v>4</v>
      </c>
      <c r="B5" s="32" t="s">
        <v>160</v>
      </c>
      <c r="C5" s="33"/>
      <c r="D5" s="34" t="s">
        <v>164</v>
      </c>
      <c r="E5">
        <f>Tabla19[[#This Row],[ID]]</f>
        <v>4</v>
      </c>
    </row>
    <row r="6" spans="1:5" x14ac:dyDescent="0.2">
      <c r="A6" s="17">
        <f>IF(Tabla19[[#This Row],[Alumno]]="","",ROW()-1)</f>
        <v>5</v>
      </c>
      <c r="B6" s="32" t="s">
        <v>160</v>
      </c>
      <c r="C6" s="33"/>
      <c r="D6" s="34" t="s">
        <v>165</v>
      </c>
      <c r="E6">
        <f>Tabla19[[#This Row],[ID]]</f>
        <v>5</v>
      </c>
    </row>
    <row r="7" spans="1:5" x14ac:dyDescent="0.2">
      <c r="A7" s="17">
        <f>IF(Tabla19[[#This Row],[Alumno]]="","",ROW()-1)</f>
        <v>6</v>
      </c>
      <c r="B7" s="32" t="s">
        <v>160</v>
      </c>
      <c r="C7" s="33"/>
      <c r="D7" s="34" t="s">
        <v>166</v>
      </c>
      <c r="E7">
        <f>Tabla19[[#This Row],[ID]]</f>
        <v>6</v>
      </c>
    </row>
    <row r="8" spans="1:5" x14ac:dyDescent="0.2">
      <c r="A8" s="17">
        <f>IF(Tabla19[[#This Row],[Alumno]]="","",ROW()-1)</f>
        <v>7</v>
      </c>
      <c r="B8" s="32" t="s">
        <v>160</v>
      </c>
      <c r="C8" s="33"/>
      <c r="D8" s="34" t="s">
        <v>167</v>
      </c>
      <c r="E8">
        <f>Tabla19[[#This Row],[ID]]</f>
        <v>7</v>
      </c>
    </row>
    <row r="9" spans="1:5" x14ac:dyDescent="0.2">
      <c r="A9" s="17">
        <f>IF(Tabla19[[#This Row],[Alumno]]="","",ROW()-1)</f>
        <v>8</v>
      </c>
      <c r="B9" s="32" t="s">
        <v>160</v>
      </c>
      <c r="C9" s="33"/>
      <c r="D9" s="34" t="s">
        <v>168</v>
      </c>
      <c r="E9">
        <f>Tabla19[[#This Row],[ID]]</f>
        <v>8</v>
      </c>
    </row>
    <row r="10" spans="1:5" x14ac:dyDescent="0.2">
      <c r="A10" s="17">
        <f>IF(Tabla19[[#This Row],[Alumno]]="","",ROW()-1)</f>
        <v>9</v>
      </c>
      <c r="B10" s="32" t="s">
        <v>160</v>
      </c>
      <c r="C10" s="33"/>
      <c r="D10" s="34" t="s">
        <v>169</v>
      </c>
      <c r="E10">
        <f>Tabla19[[#This Row],[ID]]</f>
        <v>9</v>
      </c>
    </row>
    <row r="11" spans="1:5" x14ac:dyDescent="0.2">
      <c r="A11" s="17">
        <f>IF(Tabla19[[#This Row],[Alumno]]="","",ROW()-1)</f>
        <v>10</v>
      </c>
      <c r="B11" s="32" t="s">
        <v>160</v>
      </c>
      <c r="C11" s="33"/>
      <c r="D11" s="34" t="s">
        <v>170</v>
      </c>
      <c r="E11">
        <f>Tabla19[[#This Row],[ID]]</f>
        <v>10</v>
      </c>
    </row>
    <row r="12" spans="1:5" x14ac:dyDescent="0.2">
      <c r="A12" s="17">
        <f>IF(Tabla19[[#This Row],[Alumno]]="","",ROW()-1)</f>
        <v>11</v>
      </c>
      <c r="B12" s="32" t="s">
        <v>160</v>
      </c>
      <c r="C12" s="33"/>
      <c r="D12" s="34" t="s">
        <v>171</v>
      </c>
      <c r="E12">
        <f>Tabla19[[#This Row],[ID]]</f>
        <v>11</v>
      </c>
    </row>
    <row r="13" spans="1:5" x14ac:dyDescent="0.2">
      <c r="A13" s="17">
        <f>IF(Tabla19[[#This Row],[Alumno]]="","",ROW()-1)</f>
        <v>12</v>
      </c>
      <c r="B13" s="32" t="s">
        <v>160</v>
      </c>
      <c r="C13" s="33"/>
      <c r="D13" s="34" t="s">
        <v>172</v>
      </c>
      <c r="E13">
        <f>Tabla19[[#This Row],[ID]]</f>
        <v>12</v>
      </c>
    </row>
    <row r="14" spans="1:5" x14ac:dyDescent="0.2">
      <c r="A14" s="17">
        <f>IF(Tabla19[[#This Row],[Alumno]]="","",ROW()-1)</f>
        <v>13</v>
      </c>
      <c r="B14" s="32" t="s">
        <v>160</v>
      </c>
      <c r="C14" s="33"/>
      <c r="D14" s="34" t="s">
        <v>173</v>
      </c>
      <c r="E14">
        <f>Tabla19[[#This Row],[ID]]</f>
        <v>13</v>
      </c>
    </row>
    <row r="15" spans="1:5" x14ac:dyDescent="0.2">
      <c r="A15" s="17">
        <f>IF(Tabla19[[#This Row],[Alumno]]="","",ROW()-1)</f>
        <v>14</v>
      </c>
      <c r="B15" s="32" t="s">
        <v>160</v>
      </c>
      <c r="C15" s="33"/>
      <c r="D15" s="34" t="s">
        <v>174</v>
      </c>
      <c r="E15">
        <f>Tabla19[[#This Row],[ID]]</f>
        <v>14</v>
      </c>
    </row>
    <row r="16" spans="1:5" x14ac:dyDescent="0.2">
      <c r="A16" s="17">
        <f>IF(Tabla19[[#This Row],[Alumno]]="","",ROW()-1)</f>
        <v>15</v>
      </c>
      <c r="B16" s="32" t="s">
        <v>160</v>
      </c>
      <c r="C16" s="33"/>
      <c r="D16" s="34" t="s">
        <v>175</v>
      </c>
      <c r="E16">
        <f>Tabla19[[#This Row],[ID]]</f>
        <v>15</v>
      </c>
    </row>
    <row r="17" spans="1:5" x14ac:dyDescent="0.2">
      <c r="A17" s="17">
        <f>IF(Tabla19[[#This Row],[Alumno]]="","",ROW()-1)</f>
        <v>16</v>
      </c>
      <c r="B17" s="32" t="s">
        <v>160</v>
      </c>
      <c r="C17" s="33"/>
      <c r="D17" s="34" t="s">
        <v>176</v>
      </c>
      <c r="E17">
        <f>Tabla19[[#This Row],[ID]]</f>
        <v>16</v>
      </c>
    </row>
    <row r="18" spans="1:5" x14ac:dyDescent="0.2">
      <c r="A18" s="17">
        <f>IF(Tabla19[[#This Row],[Alumno]]="","",ROW()-1)</f>
        <v>17</v>
      </c>
      <c r="B18" s="32" t="s">
        <v>160</v>
      </c>
      <c r="C18" s="33"/>
      <c r="D18" s="34" t="s">
        <v>177</v>
      </c>
      <c r="E18">
        <f>Tabla19[[#This Row],[ID]]</f>
        <v>17</v>
      </c>
    </row>
    <row r="19" spans="1:5" x14ac:dyDescent="0.2">
      <c r="A19" s="17">
        <f>IF(Tabla19[[#This Row],[Alumno]]="","",ROW()-1)</f>
        <v>18</v>
      </c>
      <c r="B19" s="32" t="s">
        <v>160</v>
      </c>
      <c r="C19" s="33"/>
      <c r="D19" s="34" t="s">
        <v>178</v>
      </c>
      <c r="E19">
        <f>Tabla19[[#This Row],[ID]]</f>
        <v>18</v>
      </c>
    </row>
    <row r="20" spans="1:5" x14ac:dyDescent="0.2">
      <c r="A20" s="17">
        <f>IF(Tabla19[[#This Row],[Alumno]]="","",ROW()-1)</f>
        <v>19</v>
      </c>
      <c r="B20" s="32" t="s">
        <v>179</v>
      </c>
      <c r="C20" s="33"/>
      <c r="D20" s="34" t="s">
        <v>60</v>
      </c>
      <c r="E20">
        <f>Tabla19[[#This Row],[ID]]</f>
        <v>19</v>
      </c>
    </row>
    <row r="21" spans="1:5" x14ac:dyDescent="0.2">
      <c r="A21" s="17">
        <f>IF(Tabla19[[#This Row],[Alumno]]="","",ROW()-1)</f>
        <v>20</v>
      </c>
      <c r="B21" s="32" t="s">
        <v>179</v>
      </c>
      <c r="C21" s="33"/>
      <c r="D21" s="34" t="s">
        <v>180</v>
      </c>
      <c r="E21">
        <f>Tabla19[[#This Row],[ID]]</f>
        <v>20</v>
      </c>
    </row>
    <row r="22" spans="1:5" x14ac:dyDescent="0.2">
      <c r="A22" s="17">
        <f>IF(Tabla19[[#This Row],[Alumno]]="","",ROW()-1)</f>
        <v>21</v>
      </c>
      <c r="B22" s="32" t="s">
        <v>179</v>
      </c>
      <c r="C22" s="33"/>
      <c r="D22" s="34" t="s">
        <v>181</v>
      </c>
      <c r="E22">
        <f>Tabla19[[#This Row],[ID]]</f>
        <v>21</v>
      </c>
    </row>
    <row r="23" spans="1:5" x14ac:dyDescent="0.2">
      <c r="A23" s="17">
        <f>IF(Tabla19[[#This Row],[Alumno]]="","",ROW()-1)</f>
        <v>22</v>
      </c>
      <c r="B23" s="32" t="s">
        <v>179</v>
      </c>
      <c r="C23" s="33"/>
      <c r="D23" s="34" t="s">
        <v>182</v>
      </c>
      <c r="E23">
        <f>Tabla19[[#This Row],[ID]]</f>
        <v>22</v>
      </c>
    </row>
    <row r="24" spans="1:5" x14ac:dyDescent="0.2">
      <c r="A24" s="17">
        <f>IF(Tabla19[[#This Row],[Alumno]]="","",ROW()-1)</f>
        <v>23</v>
      </c>
      <c r="B24" s="32" t="s">
        <v>179</v>
      </c>
      <c r="C24" s="33"/>
      <c r="D24" s="34" t="s">
        <v>183</v>
      </c>
      <c r="E24">
        <f>Tabla19[[#This Row],[ID]]</f>
        <v>23</v>
      </c>
    </row>
    <row r="25" spans="1:5" x14ac:dyDescent="0.2">
      <c r="A25" s="17">
        <f>IF(Tabla19[[#This Row],[Alumno]]="","",ROW()-1)</f>
        <v>24</v>
      </c>
      <c r="B25" s="32" t="s">
        <v>179</v>
      </c>
      <c r="C25" s="33"/>
      <c r="D25" s="34" t="s">
        <v>184</v>
      </c>
      <c r="E25">
        <f>Tabla19[[#This Row],[ID]]</f>
        <v>24</v>
      </c>
    </row>
    <row r="26" spans="1:5" x14ac:dyDescent="0.2">
      <c r="A26" s="17">
        <f>IF(Tabla19[[#This Row],[Alumno]]="","",ROW()-1)</f>
        <v>25</v>
      </c>
      <c r="B26" s="32" t="s">
        <v>179</v>
      </c>
      <c r="C26" s="33"/>
      <c r="D26" s="34" t="s">
        <v>185</v>
      </c>
      <c r="E26">
        <f>Tabla19[[#This Row],[ID]]</f>
        <v>25</v>
      </c>
    </row>
    <row r="27" spans="1:5" x14ac:dyDescent="0.2">
      <c r="A27" s="17">
        <f>IF(Tabla19[[#This Row],[Alumno]]="","",ROW()-1)</f>
        <v>26</v>
      </c>
      <c r="B27" s="32" t="s">
        <v>179</v>
      </c>
      <c r="C27" s="33"/>
      <c r="D27" s="34" t="s">
        <v>186</v>
      </c>
      <c r="E27">
        <f>Tabla19[[#This Row],[ID]]</f>
        <v>26</v>
      </c>
    </row>
    <row r="28" spans="1:5" x14ac:dyDescent="0.2">
      <c r="A28" s="17">
        <f>IF(Tabla19[[#This Row],[Alumno]]="","",ROW()-1)</f>
        <v>27</v>
      </c>
      <c r="B28" s="32" t="s">
        <v>179</v>
      </c>
      <c r="C28" s="33"/>
      <c r="D28" s="34" t="s">
        <v>187</v>
      </c>
      <c r="E28">
        <f>Tabla19[[#This Row],[ID]]</f>
        <v>27</v>
      </c>
    </row>
    <row r="29" spans="1:5" x14ac:dyDescent="0.2">
      <c r="A29" s="17">
        <f>IF(Tabla19[[#This Row],[Alumno]]="","",ROW()-1)</f>
        <v>28</v>
      </c>
      <c r="B29" s="32" t="s">
        <v>179</v>
      </c>
      <c r="C29" s="33"/>
      <c r="D29" s="34" t="s">
        <v>188</v>
      </c>
      <c r="E29">
        <f>Tabla19[[#This Row],[ID]]</f>
        <v>28</v>
      </c>
    </row>
    <row r="30" spans="1:5" x14ac:dyDescent="0.2">
      <c r="A30" s="17">
        <f>IF(Tabla19[[#This Row],[Alumno]]="","",ROW()-1)</f>
        <v>29</v>
      </c>
      <c r="B30" s="32" t="s">
        <v>179</v>
      </c>
      <c r="C30" s="33"/>
      <c r="D30" s="34" t="s">
        <v>189</v>
      </c>
      <c r="E30">
        <f>Tabla19[[#This Row],[ID]]</f>
        <v>29</v>
      </c>
    </row>
    <row r="31" spans="1:5" x14ac:dyDescent="0.2">
      <c r="A31" s="17">
        <f>IF(Tabla19[[#This Row],[Alumno]]="","",ROW()-1)</f>
        <v>30</v>
      </c>
      <c r="B31" s="32" t="s">
        <v>179</v>
      </c>
      <c r="C31" s="33"/>
      <c r="D31" s="34" t="s">
        <v>190</v>
      </c>
      <c r="E31">
        <f>Tabla19[[#This Row],[ID]]</f>
        <v>30</v>
      </c>
    </row>
    <row r="32" spans="1:5" x14ac:dyDescent="0.2">
      <c r="A32" s="17">
        <f>IF(Tabla19[[#This Row],[Alumno]]="","",ROW()-1)</f>
        <v>31</v>
      </c>
      <c r="B32" s="32" t="s">
        <v>179</v>
      </c>
      <c r="C32" s="33"/>
      <c r="D32" s="34" t="s">
        <v>191</v>
      </c>
      <c r="E32">
        <f>Tabla19[[#This Row],[ID]]</f>
        <v>31</v>
      </c>
    </row>
    <row r="33" spans="1:5" x14ac:dyDescent="0.2">
      <c r="A33" s="17">
        <f>IF(Tabla19[[#This Row],[Alumno]]="","",ROW()-1)</f>
        <v>32</v>
      </c>
      <c r="B33" s="32" t="s">
        <v>179</v>
      </c>
      <c r="C33" s="33"/>
      <c r="D33" s="34" t="s">
        <v>192</v>
      </c>
      <c r="E33">
        <f>Tabla19[[#This Row],[ID]]</f>
        <v>32</v>
      </c>
    </row>
    <row r="34" spans="1:5" x14ac:dyDescent="0.2">
      <c r="A34" s="17">
        <f>IF(Tabla19[[#This Row],[Alumno]]="","",ROW()-1)</f>
        <v>33</v>
      </c>
      <c r="B34" s="32" t="s">
        <v>179</v>
      </c>
      <c r="C34" s="33"/>
      <c r="D34" s="34" t="s">
        <v>193</v>
      </c>
      <c r="E34">
        <f>Tabla19[[#This Row],[ID]]</f>
        <v>33</v>
      </c>
    </row>
    <row r="35" spans="1:5" x14ac:dyDescent="0.2">
      <c r="A35" s="17">
        <f>IF(Tabla19[[#This Row],[Alumno]]="","",ROW()-1)</f>
        <v>34</v>
      </c>
      <c r="B35" s="32" t="s">
        <v>179</v>
      </c>
      <c r="C35" s="33"/>
      <c r="D35" s="34" t="s">
        <v>194</v>
      </c>
      <c r="E35">
        <f>Tabla19[[#This Row],[ID]]</f>
        <v>34</v>
      </c>
    </row>
    <row r="36" spans="1:5" x14ac:dyDescent="0.2">
      <c r="A36" s="17">
        <f>IF(Tabla19[[#This Row],[Alumno]]="","",ROW()-1)</f>
        <v>35</v>
      </c>
      <c r="B36" s="32" t="s">
        <v>179</v>
      </c>
      <c r="C36" s="33"/>
      <c r="D36" s="34" t="s">
        <v>195</v>
      </c>
      <c r="E36">
        <f>Tabla19[[#This Row],[ID]]</f>
        <v>35</v>
      </c>
    </row>
    <row r="37" spans="1:5" x14ac:dyDescent="0.2">
      <c r="A37" s="17">
        <f>IF(Tabla19[[#This Row],[Alumno]]="","",ROW()-1)</f>
        <v>36</v>
      </c>
      <c r="B37" s="32" t="s">
        <v>179</v>
      </c>
      <c r="C37" s="33"/>
      <c r="D37" s="34" t="s">
        <v>196</v>
      </c>
      <c r="E37">
        <f>Tabla19[[#This Row],[ID]]</f>
        <v>36</v>
      </c>
    </row>
    <row r="38" spans="1:5" x14ac:dyDescent="0.2">
      <c r="A38" s="17">
        <f>IF(Tabla19[[#This Row],[Alumno]]="","",ROW()-1)</f>
        <v>37</v>
      </c>
      <c r="B38" s="32" t="s">
        <v>197</v>
      </c>
      <c r="C38" s="33"/>
      <c r="D38" s="34" t="s">
        <v>198</v>
      </c>
      <c r="E38">
        <f>Tabla19[[#This Row],[ID]]</f>
        <v>37</v>
      </c>
    </row>
    <row r="39" spans="1:5" x14ac:dyDescent="0.2">
      <c r="A39" s="17">
        <f>IF(Tabla19[[#This Row],[Alumno]]="","",ROW()-1)</f>
        <v>38</v>
      </c>
      <c r="B39" s="32" t="s">
        <v>197</v>
      </c>
      <c r="C39" s="33"/>
      <c r="D39" s="34" t="s">
        <v>199</v>
      </c>
      <c r="E39">
        <f>Tabla19[[#This Row],[ID]]</f>
        <v>38</v>
      </c>
    </row>
    <row r="40" spans="1:5" x14ac:dyDescent="0.2">
      <c r="A40" s="17">
        <f>IF(Tabla19[[#This Row],[Alumno]]="","",ROW()-1)</f>
        <v>39</v>
      </c>
      <c r="B40" s="32" t="s">
        <v>197</v>
      </c>
      <c r="C40" s="33"/>
      <c r="D40" s="34" t="s">
        <v>50</v>
      </c>
      <c r="E40">
        <f>Tabla19[[#This Row],[ID]]</f>
        <v>39</v>
      </c>
    </row>
    <row r="41" spans="1:5" x14ac:dyDescent="0.2">
      <c r="A41" s="17">
        <f>IF(Tabla19[[#This Row],[Alumno]]="","",ROW()-1)</f>
        <v>40</v>
      </c>
      <c r="B41" s="32" t="s">
        <v>197</v>
      </c>
      <c r="C41" s="33"/>
      <c r="D41" s="34" t="s">
        <v>51</v>
      </c>
      <c r="E41">
        <f>Tabla19[[#This Row],[ID]]</f>
        <v>40</v>
      </c>
    </row>
    <row r="42" spans="1:5" x14ac:dyDescent="0.2">
      <c r="A42" s="17">
        <f>IF(Tabla19[[#This Row],[Alumno]]="","",ROW()-1)</f>
        <v>41</v>
      </c>
      <c r="B42" s="32" t="s">
        <v>197</v>
      </c>
      <c r="C42" s="33"/>
      <c r="D42" s="34" t="s">
        <v>52</v>
      </c>
      <c r="E42">
        <f>Tabla19[[#This Row],[ID]]</f>
        <v>41</v>
      </c>
    </row>
    <row r="43" spans="1:5" x14ac:dyDescent="0.2">
      <c r="A43" s="17">
        <f>IF(Tabla19[[#This Row],[Alumno]]="","",ROW()-1)</f>
        <v>42</v>
      </c>
      <c r="B43" s="32" t="s">
        <v>197</v>
      </c>
      <c r="C43" s="33"/>
      <c r="D43" s="34" t="s">
        <v>53</v>
      </c>
      <c r="E43">
        <f>Tabla19[[#This Row],[ID]]</f>
        <v>42</v>
      </c>
    </row>
    <row r="44" spans="1:5" x14ac:dyDescent="0.2">
      <c r="A44" s="17">
        <f>IF(Tabla19[[#This Row],[Alumno]]="","",ROW()-1)</f>
        <v>43</v>
      </c>
      <c r="B44" s="32" t="s">
        <v>197</v>
      </c>
      <c r="C44" s="33"/>
      <c r="D44" s="34" t="s">
        <v>54</v>
      </c>
      <c r="E44">
        <f>Tabla19[[#This Row],[ID]]</f>
        <v>43</v>
      </c>
    </row>
    <row r="45" spans="1:5" x14ac:dyDescent="0.2">
      <c r="A45" s="17">
        <f>IF(Tabla19[[#This Row],[Alumno]]="","",ROW()-1)</f>
        <v>44</v>
      </c>
      <c r="B45" s="32" t="s">
        <v>197</v>
      </c>
      <c r="C45" s="33"/>
      <c r="D45" s="34" t="s">
        <v>55</v>
      </c>
      <c r="E45">
        <f>Tabla19[[#This Row],[ID]]</f>
        <v>44</v>
      </c>
    </row>
    <row r="46" spans="1:5" x14ac:dyDescent="0.2">
      <c r="A46" s="17">
        <f>IF(Tabla19[[#This Row],[Alumno]]="","",ROW()-1)</f>
        <v>45</v>
      </c>
      <c r="B46" s="32" t="s">
        <v>197</v>
      </c>
      <c r="C46" s="33"/>
      <c r="D46" s="34" t="s">
        <v>200</v>
      </c>
      <c r="E46">
        <f>Tabla19[[#This Row],[ID]]</f>
        <v>45</v>
      </c>
    </row>
    <row r="47" spans="1:5" x14ac:dyDescent="0.2">
      <c r="A47" s="17">
        <f>IF(Tabla19[[#This Row],[Alumno]]="","",ROW()-1)</f>
        <v>46</v>
      </c>
      <c r="B47" s="32" t="s">
        <v>197</v>
      </c>
      <c r="C47" s="33"/>
      <c r="D47" s="34" t="s">
        <v>56</v>
      </c>
      <c r="E47">
        <f>Tabla19[[#This Row],[ID]]</f>
        <v>46</v>
      </c>
    </row>
    <row r="48" spans="1:5" x14ac:dyDescent="0.2">
      <c r="A48" s="17">
        <f>IF(Tabla19[[#This Row],[Alumno]]="","",ROW()-1)</f>
        <v>47</v>
      </c>
      <c r="B48" s="32" t="s">
        <v>197</v>
      </c>
      <c r="C48" s="33"/>
      <c r="D48" s="34" t="s">
        <v>201</v>
      </c>
      <c r="E48">
        <f>Tabla19[[#This Row],[ID]]</f>
        <v>47</v>
      </c>
    </row>
    <row r="49" spans="1:5" x14ac:dyDescent="0.2">
      <c r="A49" s="17">
        <f>IF(Tabla19[[#This Row],[Alumno]]="","",ROW()-1)</f>
        <v>48</v>
      </c>
      <c r="B49" s="32" t="s">
        <v>197</v>
      </c>
      <c r="C49" s="33"/>
      <c r="D49" s="34" t="s">
        <v>57</v>
      </c>
      <c r="E49">
        <f>Tabla19[[#This Row],[ID]]</f>
        <v>48</v>
      </c>
    </row>
    <row r="50" spans="1:5" x14ac:dyDescent="0.2">
      <c r="A50" s="17">
        <f>IF(Tabla19[[#This Row],[Alumno]]="","",ROW()-1)</f>
        <v>49</v>
      </c>
      <c r="B50" s="32" t="s">
        <v>197</v>
      </c>
      <c r="C50" s="33"/>
      <c r="D50" s="34" t="s">
        <v>202</v>
      </c>
      <c r="E50">
        <f>Tabla19[[#This Row],[ID]]</f>
        <v>49</v>
      </c>
    </row>
    <row r="51" spans="1:5" x14ac:dyDescent="0.2">
      <c r="A51" s="17">
        <f>IF(Tabla19[[#This Row],[Alumno]]="","",ROW()-1)</f>
        <v>50</v>
      </c>
      <c r="B51" s="32" t="s">
        <v>197</v>
      </c>
      <c r="C51" s="33"/>
      <c r="D51" s="34" t="s">
        <v>203</v>
      </c>
      <c r="E51">
        <f>Tabla19[[#This Row],[ID]]</f>
        <v>50</v>
      </c>
    </row>
    <row r="52" spans="1:5" x14ac:dyDescent="0.2">
      <c r="A52" s="17">
        <f>IF(Tabla19[[#This Row],[Alumno]]="","",ROW()-1)</f>
        <v>51</v>
      </c>
      <c r="B52" s="32" t="s">
        <v>197</v>
      </c>
      <c r="C52" s="33"/>
      <c r="D52" s="34" t="s">
        <v>58</v>
      </c>
      <c r="E52">
        <f>Tabla19[[#This Row],[ID]]</f>
        <v>51</v>
      </c>
    </row>
    <row r="53" spans="1:5" x14ac:dyDescent="0.2">
      <c r="A53" s="17">
        <f>IF(Tabla19[[#This Row],[Alumno]]="","",ROW()-1)</f>
        <v>52</v>
      </c>
      <c r="B53" s="32" t="s">
        <v>197</v>
      </c>
      <c r="C53" s="33"/>
      <c r="D53" s="34" t="s">
        <v>204</v>
      </c>
      <c r="E53">
        <f>Tabla19[[#This Row],[ID]]</f>
        <v>52</v>
      </c>
    </row>
    <row r="54" spans="1:5" x14ac:dyDescent="0.2">
      <c r="A54" s="17">
        <f>IF(Tabla19[[#This Row],[Alumno]]="","",ROW()-1)</f>
        <v>53</v>
      </c>
      <c r="B54" s="32" t="s">
        <v>197</v>
      </c>
      <c r="C54" s="33"/>
      <c r="D54" s="34" t="s">
        <v>205</v>
      </c>
      <c r="E54">
        <f>Tabla19[[#This Row],[ID]]</f>
        <v>53</v>
      </c>
    </row>
    <row r="55" spans="1:5" x14ac:dyDescent="0.2">
      <c r="A55" s="17">
        <f>IF(Tabla19[[#This Row],[Alumno]]="","",ROW()-1)</f>
        <v>54</v>
      </c>
      <c r="B55" s="32" t="s">
        <v>197</v>
      </c>
      <c r="C55" s="33"/>
      <c r="D55" s="34" t="s">
        <v>59</v>
      </c>
      <c r="E55">
        <f>Tabla19[[#This Row],[ID]]</f>
        <v>54</v>
      </c>
    </row>
    <row r="56" spans="1:5" x14ac:dyDescent="0.2">
      <c r="A56" s="17">
        <f>IF(Tabla19[[#This Row],[Alumno]]="","",ROW()-1)</f>
        <v>55</v>
      </c>
      <c r="B56" s="32" t="s">
        <v>197</v>
      </c>
      <c r="C56" s="33"/>
      <c r="D56" s="34" t="s">
        <v>206</v>
      </c>
      <c r="E56">
        <f>Tabla19[[#This Row],[ID]]</f>
        <v>55</v>
      </c>
    </row>
    <row r="57" spans="1:5" x14ac:dyDescent="0.2">
      <c r="A57" s="17">
        <f>IF(Tabla19[[#This Row],[Alumno]]="","",ROW()-1)</f>
        <v>56</v>
      </c>
      <c r="B57" s="32" t="s">
        <v>197</v>
      </c>
      <c r="C57" s="33"/>
      <c r="D57" s="34" t="s">
        <v>207</v>
      </c>
      <c r="E57">
        <f>Tabla19[[#This Row],[ID]]</f>
        <v>56</v>
      </c>
    </row>
    <row r="58" spans="1:5" x14ac:dyDescent="0.2">
      <c r="A58" s="17">
        <f>IF(Tabla19[[#This Row],[Alumno]]="","",ROW()-1)</f>
        <v>57</v>
      </c>
      <c r="B58" s="32" t="s">
        <v>208</v>
      </c>
      <c r="C58" s="33"/>
      <c r="D58" s="34" t="s">
        <v>61</v>
      </c>
      <c r="E58">
        <f>Tabla19[[#This Row],[ID]]</f>
        <v>57</v>
      </c>
    </row>
    <row r="59" spans="1:5" x14ac:dyDescent="0.2">
      <c r="A59" s="17">
        <f>IF(Tabla19[[#This Row],[Alumno]]="","",ROW()-1)</f>
        <v>58</v>
      </c>
      <c r="B59" s="32" t="s">
        <v>208</v>
      </c>
      <c r="C59" s="33"/>
      <c r="D59" s="34" t="s">
        <v>209</v>
      </c>
      <c r="E59">
        <f>Tabla19[[#This Row],[ID]]</f>
        <v>58</v>
      </c>
    </row>
    <row r="60" spans="1:5" x14ac:dyDescent="0.2">
      <c r="A60" s="17">
        <f>IF(Tabla19[[#This Row],[Alumno]]="","",ROW()-1)</f>
        <v>59</v>
      </c>
      <c r="B60" s="32" t="s">
        <v>208</v>
      </c>
      <c r="C60" s="33"/>
      <c r="D60" s="34" t="s">
        <v>62</v>
      </c>
      <c r="E60">
        <f>Tabla19[[#This Row],[ID]]</f>
        <v>59</v>
      </c>
    </row>
    <row r="61" spans="1:5" x14ac:dyDescent="0.2">
      <c r="A61" s="17">
        <f>IF(Tabla19[[#This Row],[Alumno]]="","",ROW()-1)</f>
        <v>60</v>
      </c>
      <c r="B61" s="32" t="s">
        <v>208</v>
      </c>
      <c r="C61" s="33"/>
      <c r="D61" s="34" t="s">
        <v>210</v>
      </c>
      <c r="E61">
        <f>Tabla19[[#This Row],[ID]]</f>
        <v>60</v>
      </c>
    </row>
    <row r="62" spans="1:5" x14ac:dyDescent="0.2">
      <c r="A62" s="17">
        <f>IF(Tabla19[[#This Row],[Alumno]]="","",ROW()-1)</f>
        <v>61</v>
      </c>
      <c r="B62" s="32" t="s">
        <v>208</v>
      </c>
      <c r="C62" s="33"/>
      <c r="D62" s="34" t="s">
        <v>211</v>
      </c>
      <c r="E62">
        <f>Tabla19[[#This Row],[ID]]</f>
        <v>61</v>
      </c>
    </row>
    <row r="63" spans="1:5" x14ac:dyDescent="0.2">
      <c r="A63" s="17">
        <f>IF(Tabla19[[#This Row],[Alumno]]="","",ROW()-1)</f>
        <v>62</v>
      </c>
      <c r="B63" s="32" t="s">
        <v>208</v>
      </c>
      <c r="C63" s="33"/>
      <c r="D63" s="34" t="s">
        <v>63</v>
      </c>
      <c r="E63">
        <f>Tabla19[[#This Row],[ID]]</f>
        <v>62</v>
      </c>
    </row>
    <row r="64" spans="1:5" x14ac:dyDescent="0.2">
      <c r="A64" s="17">
        <f>IF(Tabla19[[#This Row],[Alumno]]="","",ROW()-1)</f>
        <v>63</v>
      </c>
      <c r="B64" s="32" t="s">
        <v>208</v>
      </c>
      <c r="C64" s="33"/>
      <c r="D64" s="34" t="s">
        <v>64</v>
      </c>
      <c r="E64">
        <f>Tabla19[[#This Row],[ID]]</f>
        <v>63</v>
      </c>
    </row>
    <row r="65" spans="1:5" x14ac:dyDescent="0.2">
      <c r="A65" s="17">
        <f>IF(Tabla19[[#This Row],[Alumno]]="","",ROW()-1)</f>
        <v>64</v>
      </c>
      <c r="B65" s="32" t="s">
        <v>208</v>
      </c>
      <c r="C65" s="33"/>
      <c r="D65" s="34" t="s">
        <v>212</v>
      </c>
      <c r="E65">
        <f>Tabla19[[#This Row],[ID]]</f>
        <v>64</v>
      </c>
    </row>
    <row r="66" spans="1:5" x14ac:dyDescent="0.2">
      <c r="A66" s="17">
        <f>IF(Tabla19[[#This Row],[Alumno]]="","",ROW()-1)</f>
        <v>65</v>
      </c>
      <c r="B66" s="32" t="s">
        <v>208</v>
      </c>
      <c r="C66" s="33"/>
      <c r="D66" s="34" t="s">
        <v>213</v>
      </c>
      <c r="E66">
        <f>Tabla19[[#This Row],[ID]]</f>
        <v>65</v>
      </c>
    </row>
    <row r="67" spans="1:5" x14ac:dyDescent="0.2">
      <c r="A67" s="17">
        <f>IF(Tabla19[[#This Row],[Alumno]]="","",ROW()-1)</f>
        <v>66</v>
      </c>
      <c r="B67" s="32" t="s">
        <v>208</v>
      </c>
      <c r="C67" s="33"/>
      <c r="D67" s="34" t="s">
        <v>214</v>
      </c>
      <c r="E67">
        <f>Tabla19[[#This Row],[ID]]</f>
        <v>66</v>
      </c>
    </row>
    <row r="68" spans="1:5" x14ac:dyDescent="0.2">
      <c r="A68" s="17">
        <f>IF(Tabla19[[#This Row],[Alumno]]="","",ROW()-1)</f>
        <v>67</v>
      </c>
      <c r="B68" s="32" t="s">
        <v>208</v>
      </c>
      <c r="C68" s="33"/>
      <c r="D68" s="34" t="s">
        <v>65</v>
      </c>
      <c r="E68">
        <f>Tabla19[[#This Row],[ID]]</f>
        <v>67</v>
      </c>
    </row>
    <row r="69" spans="1:5" x14ac:dyDescent="0.2">
      <c r="A69" s="17">
        <f>IF(Tabla19[[#This Row],[Alumno]]="","",ROW()-1)</f>
        <v>68</v>
      </c>
      <c r="B69" s="32" t="s">
        <v>208</v>
      </c>
      <c r="C69" s="33"/>
      <c r="D69" s="34" t="s">
        <v>66</v>
      </c>
      <c r="E69">
        <f>Tabla19[[#This Row],[ID]]</f>
        <v>68</v>
      </c>
    </row>
    <row r="70" spans="1:5" x14ac:dyDescent="0.2">
      <c r="A70" s="17">
        <f>IF(Tabla19[[#This Row],[Alumno]]="","",ROW()-1)</f>
        <v>69</v>
      </c>
      <c r="B70" s="32" t="s">
        <v>208</v>
      </c>
      <c r="C70" s="33"/>
      <c r="D70" s="34" t="s">
        <v>67</v>
      </c>
      <c r="E70">
        <f>Tabla19[[#This Row],[ID]]</f>
        <v>69</v>
      </c>
    </row>
    <row r="71" spans="1:5" x14ac:dyDescent="0.2">
      <c r="A71" s="17">
        <f>IF(Tabla19[[#This Row],[Alumno]]="","",ROW()-1)</f>
        <v>70</v>
      </c>
      <c r="B71" s="32" t="s">
        <v>208</v>
      </c>
      <c r="C71" s="33"/>
      <c r="D71" s="34" t="s">
        <v>68</v>
      </c>
      <c r="E71">
        <f>Tabla19[[#This Row],[ID]]</f>
        <v>70</v>
      </c>
    </row>
    <row r="72" spans="1:5" x14ac:dyDescent="0.2">
      <c r="A72" s="17">
        <f>IF(Tabla19[[#This Row],[Alumno]]="","",ROW()-1)</f>
        <v>71</v>
      </c>
      <c r="B72" s="32" t="s">
        <v>208</v>
      </c>
      <c r="C72" s="33"/>
      <c r="D72" s="34" t="s">
        <v>69</v>
      </c>
      <c r="E72">
        <f>Tabla19[[#This Row],[ID]]</f>
        <v>71</v>
      </c>
    </row>
    <row r="73" spans="1:5" x14ac:dyDescent="0.2">
      <c r="A73" s="17">
        <f>IF(Tabla19[[#This Row],[Alumno]]="","",ROW()-1)</f>
        <v>72</v>
      </c>
      <c r="B73" s="32" t="s">
        <v>208</v>
      </c>
      <c r="C73" s="33"/>
      <c r="D73" s="34" t="s">
        <v>215</v>
      </c>
      <c r="E73">
        <f>Tabla19[[#This Row],[ID]]</f>
        <v>72</v>
      </c>
    </row>
    <row r="74" spans="1:5" x14ac:dyDescent="0.2">
      <c r="A74" s="17">
        <f>IF(Tabla19[[#This Row],[Alumno]]="","",ROW()-1)</f>
        <v>73</v>
      </c>
      <c r="B74" s="32" t="s">
        <v>208</v>
      </c>
      <c r="C74" s="33"/>
      <c r="D74" s="34" t="s">
        <v>216</v>
      </c>
      <c r="E74">
        <f>Tabla19[[#This Row],[ID]]</f>
        <v>73</v>
      </c>
    </row>
    <row r="75" spans="1:5" x14ac:dyDescent="0.2">
      <c r="A75" s="17">
        <f>IF(Tabla19[[#This Row],[Alumno]]="","",ROW()-1)</f>
        <v>74</v>
      </c>
      <c r="B75" s="32" t="s">
        <v>208</v>
      </c>
      <c r="C75" s="33"/>
      <c r="D75" s="34" t="s">
        <v>217</v>
      </c>
      <c r="E75">
        <f>Tabla19[[#This Row],[ID]]</f>
        <v>74</v>
      </c>
    </row>
    <row r="76" spans="1:5" x14ac:dyDescent="0.2">
      <c r="A76" s="17">
        <f>IF(Tabla19[[#This Row],[Alumno]]="","",ROW()-1)</f>
        <v>75</v>
      </c>
      <c r="B76" s="32" t="s">
        <v>208</v>
      </c>
      <c r="C76" s="33"/>
      <c r="D76" s="34" t="s">
        <v>70</v>
      </c>
      <c r="E76">
        <f>Tabla19[[#This Row],[ID]]</f>
        <v>75</v>
      </c>
    </row>
    <row r="77" spans="1:5" x14ac:dyDescent="0.2">
      <c r="A77" s="17">
        <f>IF(Tabla19[[#This Row],[Alumno]]="","",ROW()-1)</f>
        <v>76</v>
      </c>
      <c r="B77" s="32" t="s">
        <v>208</v>
      </c>
      <c r="C77" s="33"/>
      <c r="D77" s="34" t="s">
        <v>218</v>
      </c>
      <c r="E77">
        <f>Tabla19[[#This Row],[ID]]</f>
        <v>76</v>
      </c>
    </row>
    <row r="78" spans="1:5" x14ac:dyDescent="0.2">
      <c r="A78" s="17">
        <f>IF(Tabla19[[#This Row],[Alumno]]="","",ROW()-1)</f>
        <v>77</v>
      </c>
      <c r="B78" s="32" t="s">
        <v>219</v>
      </c>
      <c r="C78" s="33"/>
      <c r="D78" s="34" t="s">
        <v>71</v>
      </c>
      <c r="E78">
        <f>Tabla19[[#This Row],[ID]]</f>
        <v>77</v>
      </c>
    </row>
    <row r="79" spans="1:5" x14ac:dyDescent="0.2">
      <c r="A79" s="17">
        <f>IF(Tabla19[[#This Row],[Alumno]]="","",ROW()-1)</f>
        <v>78</v>
      </c>
      <c r="B79" s="32" t="s">
        <v>219</v>
      </c>
      <c r="C79" s="33"/>
      <c r="D79" s="34" t="s">
        <v>72</v>
      </c>
      <c r="E79">
        <f>Tabla19[[#This Row],[ID]]</f>
        <v>78</v>
      </c>
    </row>
    <row r="80" spans="1:5" x14ac:dyDescent="0.2">
      <c r="A80" s="17">
        <f>IF(Tabla19[[#This Row],[Alumno]]="","",ROW()-1)</f>
        <v>79</v>
      </c>
      <c r="B80" s="32" t="s">
        <v>219</v>
      </c>
      <c r="C80" s="33"/>
      <c r="D80" s="34" t="s">
        <v>73</v>
      </c>
      <c r="E80">
        <f>Tabla19[[#This Row],[ID]]</f>
        <v>79</v>
      </c>
    </row>
    <row r="81" spans="1:5" x14ac:dyDescent="0.2">
      <c r="A81" s="17">
        <f>IF(Tabla19[[#This Row],[Alumno]]="","",ROW()-1)</f>
        <v>80</v>
      </c>
      <c r="B81" s="32" t="s">
        <v>219</v>
      </c>
      <c r="C81" s="33"/>
      <c r="D81" s="34" t="s">
        <v>74</v>
      </c>
      <c r="E81">
        <f>Tabla19[[#This Row],[ID]]</f>
        <v>80</v>
      </c>
    </row>
    <row r="82" spans="1:5" x14ac:dyDescent="0.2">
      <c r="A82" s="17">
        <f>IF(Tabla19[[#This Row],[Alumno]]="","",ROW()-1)</f>
        <v>81</v>
      </c>
      <c r="B82" s="32" t="s">
        <v>219</v>
      </c>
      <c r="C82" s="33"/>
      <c r="D82" s="34" t="s">
        <v>75</v>
      </c>
      <c r="E82">
        <f>Tabla19[[#This Row],[ID]]</f>
        <v>81</v>
      </c>
    </row>
    <row r="83" spans="1:5" x14ac:dyDescent="0.2">
      <c r="A83" s="17">
        <f>IF(Tabla19[[#This Row],[Alumno]]="","",ROW()-1)</f>
        <v>82</v>
      </c>
      <c r="B83" s="32" t="s">
        <v>219</v>
      </c>
      <c r="C83" s="33"/>
      <c r="D83" s="34" t="s">
        <v>76</v>
      </c>
      <c r="E83">
        <f>Tabla19[[#This Row],[ID]]</f>
        <v>82</v>
      </c>
    </row>
    <row r="84" spans="1:5" x14ac:dyDescent="0.2">
      <c r="A84" s="17">
        <f>IF(Tabla19[[#This Row],[Alumno]]="","",ROW()-1)</f>
        <v>83</v>
      </c>
      <c r="B84" s="32" t="s">
        <v>219</v>
      </c>
      <c r="C84" s="33"/>
      <c r="D84" s="34" t="s">
        <v>77</v>
      </c>
      <c r="E84">
        <f>Tabla19[[#This Row],[ID]]</f>
        <v>83</v>
      </c>
    </row>
    <row r="85" spans="1:5" x14ac:dyDescent="0.2">
      <c r="A85" s="17">
        <f>IF(Tabla19[[#This Row],[Alumno]]="","",ROW()-1)</f>
        <v>84</v>
      </c>
      <c r="B85" s="32" t="s">
        <v>219</v>
      </c>
      <c r="C85" s="33"/>
      <c r="D85" s="34" t="s">
        <v>78</v>
      </c>
      <c r="E85">
        <f>Tabla19[[#This Row],[ID]]</f>
        <v>84</v>
      </c>
    </row>
    <row r="86" spans="1:5" x14ac:dyDescent="0.2">
      <c r="A86" s="17">
        <f>IF(Tabla19[[#This Row],[Alumno]]="","",ROW()-1)</f>
        <v>85</v>
      </c>
      <c r="B86" s="32" t="s">
        <v>219</v>
      </c>
      <c r="C86" s="33"/>
      <c r="D86" s="34" t="s">
        <v>220</v>
      </c>
      <c r="E86">
        <f>Tabla19[[#This Row],[ID]]</f>
        <v>85</v>
      </c>
    </row>
    <row r="87" spans="1:5" ht="28" x14ac:dyDescent="0.2">
      <c r="A87" s="17">
        <f>IF(Tabla19[[#This Row],[Alumno]]="","",ROW()-1)</f>
        <v>86</v>
      </c>
      <c r="B87" s="32" t="s">
        <v>219</v>
      </c>
      <c r="C87" s="33"/>
      <c r="D87" s="34" t="s">
        <v>79</v>
      </c>
      <c r="E87">
        <f>Tabla19[[#This Row],[ID]]</f>
        <v>86</v>
      </c>
    </row>
    <row r="88" spans="1:5" x14ac:dyDescent="0.2">
      <c r="A88" s="17">
        <f>IF(Tabla19[[#This Row],[Alumno]]="","",ROW()-1)</f>
        <v>87</v>
      </c>
      <c r="B88" s="32" t="s">
        <v>219</v>
      </c>
      <c r="C88" s="33"/>
      <c r="D88" s="34" t="s">
        <v>221</v>
      </c>
      <c r="E88">
        <f>Tabla19[[#This Row],[ID]]</f>
        <v>87</v>
      </c>
    </row>
    <row r="89" spans="1:5" x14ac:dyDescent="0.2">
      <c r="A89" s="17">
        <f>IF(Tabla19[[#This Row],[Alumno]]="","",ROW()-1)</f>
        <v>88</v>
      </c>
      <c r="B89" s="32" t="s">
        <v>219</v>
      </c>
      <c r="C89" s="33"/>
      <c r="D89" s="34" t="s">
        <v>222</v>
      </c>
      <c r="E89">
        <f>Tabla19[[#This Row],[ID]]</f>
        <v>88</v>
      </c>
    </row>
    <row r="90" spans="1:5" x14ac:dyDescent="0.2">
      <c r="A90" s="17">
        <f>IF(Tabla19[[#This Row],[Alumno]]="","",ROW()-1)</f>
        <v>89</v>
      </c>
      <c r="B90" s="32" t="s">
        <v>219</v>
      </c>
      <c r="C90" s="33"/>
      <c r="D90" s="34" t="s">
        <v>80</v>
      </c>
      <c r="E90">
        <f>Tabla19[[#This Row],[ID]]</f>
        <v>89</v>
      </c>
    </row>
    <row r="91" spans="1:5" x14ac:dyDescent="0.2">
      <c r="A91" s="17">
        <f>IF(Tabla19[[#This Row],[Alumno]]="","",ROW()-1)</f>
        <v>90</v>
      </c>
      <c r="B91" s="32" t="s">
        <v>219</v>
      </c>
      <c r="C91" s="33"/>
      <c r="D91" s="34" t="s">
        <v>81</v>
      </c>
      <c r="E91">
        <f>Tabla19[[#This Row],[ID]]</f>
        <v>90</v>
      </c>
    </row>
    <row r="92" spans="1:5" x14ac:dyDescent="0.2">
      <c r="A92" s="17">
        <f>IF(Tabla19[[#This Row],[Alumno]]="","",ROW()-1)</f>
        <v>91</v>
      </c>
      <c r="B92" s="32" t="s">
        <v>219</v>
      </c>
      <c r="C92" s="33"/>
      <c r="D92" s="34" t="s">
        <v>82</v>
      </c>
      <c r="E92">
        <f>Tabla19[[#This Row],[ID]]</f>
        <v>91</v>
      </c>
    </row>
    <row r="93" spans="1:5" x14ac:dyDescent="0.2">
      <c r="A93" s="17">
        <f>IF(Tabla19[[#This Row],[Alumno]]="","",ROW()-1)</f>
        <v>92</v>
      </c>
      <c r="B93" s="32" t="s">
        <v>219</v>
      </c>
      <c r="C93" s="33"/>
      <c r="D93" s="34" t="s">
        <v>83</v>
      </c>
      <c r="E93">
        <f>Tabla19[[#This Row],[ID]]</f>
        <v>92</v>
      </c>
    </row>
    <row r="94" spans="1:5" x14ac:dyDescent="0.2">
      <c r="A94" s="17">
        <f>IF(Tabla19[[#This Row],[Alumno]]="","",ROW()-1)</f>
        <v>93</v>
      </c>
      <c r="B94" s="32" t="s">
        <v>219</v>
      </c>
      <c r="C94" s="33"/>
      <c r="D94" s="34" t="s">
        <v>84</v>
      </c>
      <c r="E94">
        <f>Tabla19[[#This Row],[ID]]</f>
        <v>93</v>
      </c>
    </row>
    <row r="95" spans="1:5" ht="28" x14ac:dyDescent="0.2">
      <c r="A95" s="17">
        <f>IF(Tabla19[[#This Row],[Alumno]]="","",ROW()-1)</f>
        <v>94</v>
      </c>
      <c r="B95" s="32" t="s">
        <v>219</v>
      </c>
      <c r="C95" s="33"/>
      <c r="D95" s="34" t="s">
        <v>86</v>
      </c>
      <c r="E95">
        <f>Tabla19[[#This Row],[ID]]</f>
        <v>94</v>
      </c>
    </row>
    <row r="96" spans="1:5" x14ac:dyDescent="0.2">
      <c r="A96" s="17">
        <f>IF(Tabla19[[#This Row],[Alumno]]="","",ROW()-1)</f>
        <v>95</v>
      </c>
      <c r="B96" s="32" t="s">
        <v>219</v>
      </c>
      <c r="C96" s="33"/>
      <c r="D96" s="34" t="s">
        <v>223</v>
      </c>
      <c r="E96">
        <f>Tabla19[[#This Row],[ID]]</f>
        <v>95</v>
      </c>
    </row>
    <row r="97" spans="1:5" x14ac:dyDescent="0.2">
      <c r="A97" s="17">
        <f>IF(Tabla19[[#This Row],[Alumno]]="","",ROW()-1)</f>
        <v>96</v>
      </c>
      <c r="B97" s="32" t="s">
        <v>219</v>
      </c>
      <c r="C97" s="33"/>
      <c r="D97" s="34" t="s">
        <v>87</v>
      </c>
      <c r="E97">
        <f>Tabla19[[#This Row],[ID]]</f>
        <v>96</v>
      </c>
    </row>
    <row r="98" spans="1:5" x14ac:dyDescent="0.2">
      <c r="A98" s="17">
        <f>IF(Tabla19[[#This Row],[Alumno]]="","",ROW()-1)</f>
        <v>97</v>
      </c>
      <c r="B98" s="32" t="s">
        <v>219</v>
      </c>
      <c r="C98" s="33"/>
      <c r="D98" s="34" t="s">
        <v>88</v>
      </c>
      <c r="E98">
        <f>Tabla19[[#This Row],[ID]]</f>
        <v>97</v>
      </c>
    </row>
    <row r="99" spans="1:5" x14ac:dyDescent="0.2">
      <c r="A99" s="17">
        <f>IF(Tabla19[[#This Row],[Alumno]]="","",ROW()-1)</f>
        <v>98</v>
      </c>
      <c r="B99" s="32" t="s">
        <v>219</v>
      </c>
      <c r="C99" s="33"/>
      <c r="D99" s="34" t="s">
        <v>89</v>
      </c>
      <c r="E99">
        <f>Tabla19[[#This Row],[ID]]</f>
        <v>98</v>
      </c>
    </row>
    <row r="100" spans="1:5" x14ac:dyDescent="0.2">
      <c r="A100" s="17">
        <f>IF(Tabla19[[#This Row],[Alumno]]="","",ROW()-1)</f>
        <v>99</v>
      </c>
      <c r="B100" s="32" t="s">
        <v>219</v>
      </c>
      <c r="C100" s="33"/>
      <c r="D100" s="34" t="s">
        <v>224</v>
      </c>
      <c r="E100">
        <f>Tabla19[[#This Row],[ID]]</f>
        <v>99</v>
      </c>
    </row>
    <row r="101" spans="1:5" x14ac:dyDescent="0.2">
      <c r="A101" s="17">
        <f>IF(Tabla19[[#This Row],[Alumno]]="","",ROW()-1)</f>
        <v>100</v>
      </c>
      <c r="B101" s="32" t="s">
        <v>225</v>
      </c>
      <c r="C101" s="33"/>
      <c r="D101" s="34" t="s">
        <v>90</v>
      </c>
      <c r="E101">
        <f>Tabla19[[#This Row],[ID]]</f>
        <v>100</v>
      </c>
    </row>
    <row r="102" spans="1:5" x14ac:dyDescent="0.2">
      <c r="A102" s="17">
        <f>IF(Tabla19[[#This Row],[Alumno]]="","",ROW()-1)</f>
        <v>101</v>
      </c>
      <c r="B102" s="32" t="s">
        <v>225</v>
      </c>
      <c r="C102" s="33"/>
      <c r="D102" s="34" t="s">
        <v>91</v>
      </c>
      <c r="E102">
        <f>Tabla19[[#This Row],[ID]]</f>
        <v>101</v>
      </c>
    </row>
    <row r="103" spans="1:5" x14ac:dyDescent="0.2">
      <c r="A103" s="17">
        <f>IF(Tabla19[[#This Row],[Alumno]]="","",ROW()-1)</f>
        <v>102</v>
      </c>
      <c r="B103" s="32" t="s">
        <v>225</v>
      </c>
      <c r="C103" s="33"/>
      <c r="D103" s="34" t="s">
        <v>92</v>
      </c>
      <c r="E103">
        <f>Tabla19[[#This Row],[ID]]</f>
        <v>102</v>
      </c>
    </row>
    <row r="104" spans="1:5" x14ac:dyDescent="0.2">
      <c r="A104" s="17">
        <f>IF(Tabla19[[#This Row],[Alumno]]="","",ROW()-1)</f>
        <v>103</v>
      </c>
      <c r="B104" s="32" t="s">
        <v>225</v>
      </c>
      <c r="C104" s="33"/>
      <c r="D104" s="34" t="s">
        <v>93</v>
      </c>
      <c r="E104">
        <f>Tabla19[[#This Row],[ID]]</f>
        <v>103</v>
      </c>
    </row>
    <row r="105" spans="1:5" x14ac:dyDescent="0.2">
      <c r="A105" s="17">
        <f>IF(Tabla19[[#This Row],[Alumno]]="","",ROW()-1)</f>
        <v>104</v>
      </c>
      <c r="B105" s="32" t="s">
        <v>225</v>
      </c>
      <c r="C105" s="33"/>
      <c r="D105" s="34" t="s">
        <v>94</v>
      </c>
      <c r="E105">
        <f>Tabla19[[#This Row],[ID]]</f>
        <v>104</v>
      </c>
    </row>
    <row r="106" spans="1:5" x14ac:dyDescent="0.2">
      <c r="A106" s="17">
        <f>IF(Tabla19[[#This Row],[Alumno]]="","",ROW()-1)</f>
        <v>105</v>
      </c>
      <c r="B106" s="32" t="s">
        <v>225</v>
      </c>
      <c r="C106" s="33"/>
      <c r="D106" s="34" t="s">
        <v>226</v>
      </c>
      <c r="E106">
        <f>Tabla19[[#This Row],[ID]]</f>
        <v>105</v>
      </c>
    </row>
    <row r="107" spans="1:5" x14ac:dyDescent="0.2">
      <c r="A107" s="17">
        <f>IF(Tabla19[[#This Row],[Alumno]]="","",ROW()-1)</f>
        <v>106</v>
      </c>
      <c r="B107" s="32" t="s">
        <v>225</v>
      </c>
      <c r="C107" s="33"/>
      <c r="D107" s="34" t="s">
        <v>227</v>
      </c>
      <c r="E107">
        <f>Tabla19[[#This Row],[ID]]</f>
        <v>106</v>
      </c>
    </row>
    <row r="108" spans="1:5" x14ac:dyDescent="0.2">
      <c r="A108" s="17">
        <f>IF(Tabla19[[#This Row],[Alumno]]="","",ROW()-1)</f>
        <v>107</v>
      </c>
      <c r="B108" s="32" t="s">
        <v>225</v>
      </c>
      <c r="C108" s="33"/>
      <c r="D108" s="34" t="s">
        <v>228</v>
      </c>
      <c r="E108">
        <f>Tabla19[[#This Row],[ID]]</f>
        <v>107</v>
      </c>
    </row>
    <row r="109" spans="1:5" x14ac:dyDescent="0.2">
      <c r="A109" s="17">
        <f>IF(Tabla19[[#This Row],[Alumno]]="","",ROW()-1)</f>
        <v>108</v>
      </c>
      <c r="B109" s="32" t="s">
        <v>225</v>
      </c>
      <c r="C109" s="33"/>
      <c r="D109" s="34" t="s">
        <v>95</v>
      </c>
      <c r="E109">
        <f>Tabla19[[#This Row],[ID]]</f>
        <v>108</v>
      </c>
    </row>
    <row r="110" spans="1:5" x14ac:dyDescent="0.2">
      <c r="A110" s="17">
        <f>IF(Tabla19[[#This Row],[Alumno]]="","",ROW()-1)</f>
        <v>109</v>
      </c>
      <c r="B110" s="32" t="s">
        <v>225</v>
      </c>
      <c r="C110" s="33"/>
      <c r="D110" s="34" t="s">
        <v>96</v>
      </c>
      <c r="E110">
        <f>Tabla19[[#This Row],[ID]]</f>
        <v>109</v>
      </c>
    </row>
    <row r="111" spans="1:5" x14ac:dyDescent="0.2">
      <c r="A111" s="17">
        <f>IF(Tabla19[[#This Row],[Alumno]]="","",ROW()-1)</f>
        <v>110</v>
      </c>
      <c r="B111" s="32" t="s">
        <v>225</v>
      </c>
      <c r="C111" s="33"/>
      <c r="D111" s="34" t="s">
        <v>97</v>
      </c>
      <c r="E111">
        <f>Tabla19[[#This Row],[ID]]</f>
        <v>110</v>
      </c>
    </row>
    <row r="112" spans="1:5" x14ac:dyDescent="0.2">
      <c r="A112" s="17">
        <f>IF(Tabla19[[#This Row],[Alumno]]="","",ROW()-1)</f>
        <v>111</v>
      </c>
      <c r="B112" s="32" t="s">
        <v>225</v>
      </c>
      <c r="C112" s="33"/>
      <c r="D112" s="34" t="s">
        <v>98</v>
      </c>
      <c r="E112">
        <f>Tabla19[[#This Row],[ID]]</f>
        <v>111</v>
      </c>
    </row>
    <row r="113" spans="1:5" x14ac:dyDescent="0.2">
      <c r="A113" s="17">
        <f>IF(Tabla19[[#This Row],[Alumno]]="","",ROW()-1)</f>
        <v>112</v>
      </c>
      <c r="B113" s="32" t="s">
        <v>225</v>
      </c>
      <c r="C113" s="33"/>
      <c r="D113" s="34" t="s">
        <v>99</v>
      </c>
      <c r="E113">
        <f>Tabla19[[#This Row],[ID]]</f>
        <v>112</v>
      </c>
    </row>
    <row r="114" spans="1:5" x14ac:dyDescent="0.2">
      <c r="A114" s="17">
        <f>IF(Tabla19[[#This Row],[Alumno]]="","",ROW()-1)</f>
        <v>113</v>
      </c>
      <c r="B114" s="32" t="s">
        <v>225</v>
      </c>
      <c r="C114" s="33"/>
      <c r="D114" s="34" t="s">
        <v>100</v>
      </c>
      <c r="E114">
        <f>Tabla19[[#This Row],[ID]]</f>
        <v>113</v>
      </c>
    </row>
    <row r="115" spans="1:5" x14ac:dyDescent="0.2">
      <c r="A115" s="17">
        <f>IF(Tabla19[[#This Row],[Alumno]]="","",ROW()-1)</f>
        <v>114</v>
      </c>
      <c r="B115" s="32" t="s">
        <v>225</v>
      </c>
      <c r="C115" s="33"/>
      <c r="D115" s="34" t="s">
        <v>101</v>
      </c>
      <c r="E115">
        <f>Tabla19[[#This Row],[ID]]</f>
        <v>114</v>
      </c>
    </row>
    <row r="116" spans="1:5" x14ac:dyDescent="0.2">
      <c r="A116" s="17">
        <f>IF(Tabla19[[#This Row],[Alumno]]="","",ROW()-1)</f>
        <v>115</v>
      </c>
      <c r="B116" s="32" t="s">
        <v>225</v>
      </c>
      <c r="C116" s="33"/>
      <c r="D116" s="34" t="s">
        <v>229</v>
      </c>
      <c r="E116">
        <f>Tabla19[[#This Row],[ID]]</f>
        <v>115</v>
      </c>
    </row>
    <row r="117" spans="1:5" x14ac:dyDescent="0.2">
      <c r="A117" s="17">
        <f>IF(Tabla19[[#This Row],[Alumno]]="","",ROW()-1)</f>
        <v>116</v>
      </c>
      <c r="B117" s="32" t="s">
        <v>225</v>
      </c>
      <c r="C117" s="33"/>
      <c r="D117" s="34" t="s">
        <v>85</v>
      </c>
      <c r="E117">
        <f>Tabla19[[#This Row],[ID]]</f>
        <v>116</v>
      </c>
    </row>
    <row r="118" spans="1:5" x14ac:dyDescent="0.2">
      <c r="A118" s="17">
        <f>IF(Tabla19[[#This Row],[Alumno]]="","",ROW()-1)</f>
        <v>117</v>
      </c>
      <c r="B118" s="32" t="s">
        <v>225</v>
      </c>
      <c r="C118" s="33"/>
      <c r="D118" s="34" t="s">
        <v>102</v>
      </c>
      <c r="E118">
        <f>Tabla19[[#This Row],[ID]]</f>
        <v>117</v>
      </c>
    </row>
    <row r="119" spans="1:5" x14ac:dyDescent="0.2">
      <c r="A119" s="17">
        <f>IF(Tabla19[[#This Row],[Alumno]]="","",ROW()-1)</f>
        <v>118</v>
      </c>
      <c r="B119" s="32" t="s">
        <v>225</v>
      </c>
      <c r="C119" s="33"/>
      <c r="D119" s="34" t="s">
        <v>103</v>
      </c>
      <c r="E119">
        <f>Tabla19[[#This Row],[ID]]</f>
        <v>118</v>
      </c>
    </row>
    <row r="120" spans="1:5" x14ac:dyDescent="0.2">
      <c r="A120" s="17">
        <f>IF(Tabla19[[#This Row],[Alumno]]="","",ROW()-1)</f>
        <v>119</v>
      </c>
      <c r="B120" s="32" t="s">
        <v>225</v>
      </c>
      <c r="C120" s="33"/>
      <c r="D120" s="34" t="s">
        <v>104</v>
      </c>
      <c r="E120">
        <f>Tabla19[[#This Row],[ID]]</f>
        <v>119</v>
      </c>
    </row>
    <row r="121" spans="1:5" x14ac:dyDescent="0.2">
      <c r="A121" s="17">
        <f>IF(Tabla19[[#This Row],[Alumno]]="","",ROW()-1)</f>
        <v>120</v>
      </c>
      <c r="B121" s="32" t="s">
        <v>225</v>
      </c>
      <c r="C121" s="33"/>
      <c r="D121" s="34" t="s">
        <v>105</v>
      </c>
      <c r="E121">
        <f>Tabla19[[#This Row],[ID]]</f>
        <v>120</v>
      </c>
    </row>
    <row r="122" spans="1:5" x14ac:dyDescent="0.2">
      <c r="A122" s="17">
        <f>IF(Tabla19[[#This Row],[Alumno]]="","",ROW()-1)</f>
        <v>121</v>
      </c>
      <c r="B122" s="32" t="s">
        <v>225</v>
      </c>
      <c r="C122" s="33"/>
      <c r="D122" s="34" t="s">
        <v>106</v>
      </c>
      <c r="E122">
        <f>Tabla19[[#This Row],[ID]]</f>
        <v>121</v>
      </c>
    </row>
    <row r="123" spans="1:5" x14ac:dyDescent="0.2">
      <c r="A123" s="17">
        <f>IF(Tabla19[[#This Row],[Alumno]]="","",ROW()-1)</f>
        <v>122</v>
      </c>
      <c r="B123" s="32" t="s">
        <v>225</v>
      </c>
      <c r="C123" s="33"/>
      <c r="D123" s="34" t="s">
        <v>230</v>
      </c>
      <c r="E123">
        <f>Tabla19[[#This Row],[ID]]</f>
        <v>122</v>
      </c>
    </row>
    <row r="124" spans="1:5" x14ac:dyDescent="0.2">
      <c r="A124" s="17">
        <f>IF(Tabla19[[#This Row],[Alumno]]="","",ROW()-1)</f>
        <v>123</v>
      </c>
      <c r="B124" s="32" t="s">
        <v>231</v>
      </c>
      <c r="C124" s="33"/>
      <c r="D124" s="34" t="s">
        <v>107</v>
      </c>
      <c r="E124">
        <f>Tabla19[[#This Row],[ID]]</f>
        <v>123</v>
      </c>
    </row>
    <row r="125" spans="1:5" x14ac:dyDescent="0.2">
      <c r="A125" s="17">
        <f>IF(Tabla19[[#This Row],[Alumno]]="","",ROW()-1)</f>
        <v>124</v>
      </c>
      <c r="B125" s="32" t="s">
        <v>231</v>
      </c>
      <c r="C125" s="33"/>
      <c r="D125" s="34" t="s">
        <v>108</v>
      </c>
      <c r="E125">
        <f>Tabla19[[#This Row],[ID]]</f>
        <v>124</v>
      </c>
    </row>
    <row r="126" spans="1:5" x14ac:dyDescent="0.2">
      <c r="A126" s="17">
        <f>IF(Tabla19[[#This Row],[Alumno]]="","",ROW()-1)</f>
        <v>125</v>
      </c>
      <c r="B126" s="32" t="s">
        <v>231</v>
      </c>
      <c r="C126" s="33"/>
      <c r="D126" s="34" t="s">
        <v>109</v>
      </c>
      <c r="E126">
        <f>Tabla19[[#This Row],[ID]]</f>
        <v>125</v>
      </c>
    </row>
    <row r="127" spans="1:5" x14ac:dyDescent="0.2">
      <c r="A127" s="17">
        <f>IF(Tabla19[[#This Row],[Alumno]]="","",ROW()-1)</f>
        <v>126</v>
      </c>
      <c r="B127" s="32" t="s">
        <v>231</v>
      </c>
      <c r="C127" s="33"/>
      <c r="D127" s="34" t="s">
        <v>232</v>
      </c>
      <c r="E127">
        <f>Tabla19[[#This Row],[ID]]</f>
        <v>126</v>
      </c>
    </row>
    <row r="128" spans="1:5" x14ac:dyDescent="0.2">
      <c r="A128" s="17">
        <f>IF(Tabla19[[#This Row],[Alumno]]="","",ROW()-1)</f>
        <v>127</v>
      </c>
      <c r="B128" s="32" t="s">
        <v>231</v>
      </c>
      <c r="C128" s="35"/>
      <c r="D128" s="34" t="s">
        <v>233</v>
      </c>
      <c r="E128">
        <f>Tabla19[[#This Row],[ID]]</f>
        <v>127</v>
      </c>
    </row>
    <row r="129" spans="1:5" x14ac:dyDescent="0.2">
      <c r="A129" s="17">
        <f>IF(Tabla19[[#This Row],[Alumno]]="","",ROW()-1)</f>
        <v>128</v>
      </c>
      <c r="B129" s="32" t="s">
        <v>231</v>
      </c>
      <c r="C129" s="35"/>
      <c r="D129" s="34" t="s">
        <v>110</v>
      </c>
      <c r="E129">
        <f>Tabla19[[#This Row],[ID]]</f>
        <v>128</v>
      </c>
    </row>
    <row r="130" spans="1:5" x14ac:dyDescent="0.2">
      <c r="A130" s="17">
        <f>IF(Tabla19[[#This Row],[Alumno]]="","",ROW()-1)</f>
        <v>129</v>
      </c>
      <c r="B130" s="32" t="s">
        <v>231</v>
      </c>
      <c r="C130" s="35"/>
      <c r="D130" s="34" t="s">
        <v>234</v>
      </c>
      <c r="E130">
        <f>Tabla19[[#This Row],[ID]]</f>
        <v>129</v>
      </c>
    </row>
    <row r="131" spans="1:5" x14ac:dyDescent="0.2">
      <c r="A131" s="17">
        <f>IF(Tabla19[[#This Row],[Alumno]]="","",ROW()-1)</f>
        <v>130</v>
      </c>
      <c r="B131" s="32" t="s">
        <v>231</v>
      </c>
      <c r="C131" s="35"/>
      <c r="D131" s="34" t="s">
        <v>235</v>
      </c>
      <c r="E131">
        <f>Tabla19[[#This Row],[ID]]</f>
        <v>130</v>
      </c>
    </row>
    <row r="132" spans="1:5" x14ac:dyDescent="0.2">
      <c r="A132" s="17">
        <f>IF(Tabla19[[#This Row],[Alumno]]="","",ROW()-1)</f>
        <v>131</v>
      </c>
      <c r="B132" s="32" t="s">
        <v>231</v>
      </c>
      <c r="C132" s="35"/>
      <c r="D132" s="34" t="s">
        <v>111</v>
      </c>
      <c r="E132">
        <f>Tabla19[[#This Row],[ID]]</f>
        <v>131</v>
      </c>
    </row>
    <row r="133" spans="1:5" x14ac:dyDescent="0.2">
      <c r="A133" s="17">
        <f>IF(Tabla19[[#This Row],[Alumno]]="","",ROW()-1)</f>
        <v>132</v>
      </c>
      <c r="B133" s="32" t="s">
        <v>231</v>
      </c>
      <c r="C133" s="35"/>
      <c r="D133" s="34" t="s">
        <v>112</v>
      </c>
      <c r="E133">
        <f>Tabla19[[#This Row],[ID]]</f>
        <v>132</v>
      </c>
    </row>
    <row r="134" spans="1:5" x14ac:dyDescent="0.2">
      <c r="A134" s="17">
        <f>IF(Tabla19[[#This Row],[Alumno]]="","",ROW()-1)</f>
        <v>133</v>
      </c>
      <c r="B134" s="32" t="s">
        <v>231</v>
      </c>
      <c r="C134" s="35"/>
      <c r="D134" s="34" t="s">
        <v>113</v>
      </c>
      <c r="E134">
        <f>Tabla19[[#This Row],[ID]]</f>
        <v>133</v>
      </c>
    </row>
    <row r="135" spans="1:5" x14ac:dyDescent="0.2">
      <c r="A135" s="17">
        <f>IF(Tabla19[[#This Row],[Alumno]]="","",ROW()-1)</f>
        <v>134</v>
      </c>
      <c r="B135" s="32" t="s">
        <v>231</v>
      </c>
      <c r="C135" s="35"/>
      <c r="D135" s="34" t="s">
        <v>114</v>
      </c>
      <c r="E135">
        <f>Tabla19[[#This Row],[ID]]</f>
        <v>134</v>
      </c>
    </row>
    <row r="136" spans="1:5" x14ac:dyDescent="0.2">
      <c r="A136" s="17">
        <f>IF(Tabla19[[#This Row],[Alumno]]="","",ROW()-1)</f>
        <v>135</v>
      </c>
      <c r="B136" s="32" t="s">
        <v>231</v>
      </c>
      <c r="C136" s="35"/>
      <c r="D136" s="34" t="s">
        <v>236</v>
      </c>
      <c r="E136">
        <f>Tabla19[[#This Row],[ID]]</f>
        <v>135</v>
      </c>
    </row>
    <row r="137" spans="1:5" x14ac:dyDescent="0.2">
      <c r="A137" s="17">
        <f>IF(Tabla19[[#This Row],[Alumno]]="","",ROW()-1)</f>
        <v>136</v>
      </c>
      <c r="B137" s="32" t="s">
        <v>231</v>
      </c>
      <c r="C137" s="35"/>
      <c r="D137" s="34" t="s">
        <v>237</v>
      </c>
      <c r="E137">
        <f>Tabla19[[#This Row],[ID]]</f>
        <v>136</v>
      </c>
    </row>
    <row r="138" spans="1:5" x14ac:dyDescent="0.2">
      <c r="A138" s="17">
        <f>IF(Tabla19[[#This Row],[Alumno]]="","",ROW()-1)</f>
        <v>137</v>
      </c>
      <c r="B138" s="32" t="s">
        <v>231</v>
      </c>
      <c r="C138" s="35"/>
      <c r="D138" s="34" t="s">
        <v>115</v>
      </c>
      <c r="E138">
        <f>Tabla19[[#This Row],[ID]]</f>
        <v>137</v>
      </c>
    </row>
    <row r="139" spans="1:5" x14ac:dyDescent="0.2">
      <c r="A139" s="17">
        <f>IF(Tabla19[[#This Row],[Alumno]]="","",ROW()-1)</f>
        <v>138</v>
      </c>
      <c r="B139" s="32" t="s">
        <v>231</v>
      </c>
      <c r="C139" s="35"/>
      <c r="D139" s="34" t="s">
        <v>116</v>
      </c>
      <c r="E139">
        <f>Tabla19[[#This Row],[ID]]</f>
        <v>138</v>
      </c>
    </row>
    <row r="140" spans="1:5" x14ac:dyDescent="0.2">
      <c r="A140" s="17">
        <f>IF(Tabla19[[#This Row],[Alumno]]="","",ROW()-1)</f>
        <v>139</v>
      </c>
      <c r="B140" s="32" t="s">
        <v>231</v>
      </c>
      <c r="C140" s="35"/>
      <c r="D140" s="34" t="s">
        <v>117</v>
      </c>
      <c r="E140">
        <f>Tabla19[[#This Row],[ID]]</f>
        <v>139</v>
      </c>
    </row>
    <row r="141" spans="1:5" x14ac:dyDescent="0.2">
      <c r="A141" s="17">
        <f>IF(Tabla19[[#This Row],[Alumno]]="","",ROW()-1)</f>
        <v>140</v>
      </c>
      <c r="B141" s="32" t="s">
        <v>231</v>
      </c>
      <c r="C141" s="35"/>
      <c r="D141" s="34" t="s">
        <v>238</v>
      </c>
      <c r="E141">
        <f>Tabla19[[#This Row],[ID]]</f>
        <v>140</v>
      </c>
    </row>
    <row r="142" spans="1:5" x14ac:dyDescent="0.2">
      <c r="A142" s="17">
        <f>IF(Tabla19[[#This Row],[Alumno]]="","",ROW()-1)</f>
        <v>141</v>
      </c>
      <c r="B142" s="32" t="s">
        <v>231</v>
      </c>
      <c r="C142" s="35"/>
      <c r="D142" s="34" t="s">
        <v>118</v>
      </c>
      <c r="E142">
        <f>Tabla19[[#This Row],[ID]]</f>
        <v>141</v>
      </c>
    </row>
    <row r="143" spans="1:5" x14ac:dyDescent="0.2">
      <c r="A143" s="17">
        <f>IF(Tabla19[[#This Row],[Alumno]]="","",ROW()-1)</f>
        <v>142</v>
      </c>
      <c r="B143" s="32" t="s">
        <v>231</v>
      </c>
      <c r="C143" s="35"/>
      <c r="D143" s="34" t="s">
        <v>239</v>
      </c>
      <c r="E143">
        <f>Tabla19[[#This Row],[ID]]</f>
        <v>142</v>
      </c>
    </row>
    <row r="144" spans="1:5" x14ac:dyDescent="0.2">
      <c r="A144" s="17">
        <f>IF(Tabla19[[#This Row],[Alumno]]="","",ROW()-1)</f>
        <v>143</v>
      </c>
      <c r="B144" s="32" t="s">
        <v>231</v>
      </c>
      <c r="C144" s="35"/>
      <c r="D144" s="34" t="s">
        <v>240</v>
      </c>
      <c r="E144">
        <f>Tabla19[[#This Row],[ID]]</f>
        <v>143</v>
      </c>
    </row>
    <row r="145" spans="1:5" x14ac:dyDescent="0.2">
      <c r="A145" s="17">
        <f>IF(Tabla19[[#This Row],[Alumno]]="","",ROW()-1)</f>
        <v>144</v>
      </c>
      <c r="B145" s="32" t="s">
        <v>231</v>
      </c>
      <c r="C145" s="35"/>
      <c r="D145" s="34" t="s">
        <v>119</v>
      </c>
      <c r="E145">
        <f>Tabla19[[#This Row],[ID]]</f>
        <v>144</v>
      </c>
    </row>
    <row r="146" spans="1:5" x14ac:dyDescent="0.2">
      <c r="A146" s="17">
        <f>IF(Tabla19[[#This Row],[Alumno]]="","",ROW()-1)</f>
        <v>145</v>
      </c>
      <c r="B146" s="32" t="s">
        <v>231</v>
      </c>
      <c r="C146" s="35"/>
      <c r="D146" s="34" t="s">
        <v>120</v>
      </c>
      <c r="E146">
        <f>Tabla19[[#This Row],[ID]]</f>
        <v>145</v>
      </c>
    </row>
    <row r="147" spans="1:5" x14ac:dyDescent="0.2">
      <c r="A147" s="10">
        <f>IF(Tabla19[[#This Row],[Alumno]]="","",ROW()-1)</f>
        <v>146</v>
      </c>
      <c r="B147" s="32" t="s">
        <v>231</v>
      </c>
      <c r="C147" s="35"/>
      <c r="D147" s="34" t="s">
        <v>121</v>
      </c>
      <c r="E147">
        <f>Tabla19[[#This Row],[ID]]</f>
        <v>146</v>
      </c>
    </row>
    <row r="148" spans="1:5" x14ac:dyDescent="0.2">
      <c r="A148" s="10">
        <f>IF(Tabla19[[#This Row],[Alumno]]="","",ROW()-1)</f>
        <v>147</v>
      </c>
      <c r="B148" s="32" t="s">
        <v>241</v>
      </c>
      <c r="C148" s="35"/>
      <c r="D148" s="36" t="s">
        <v>122</v>
      </c>
      <c r="E148">
        <f>Tabla19[[#This Row],[ID]]</f>
        <v>147</v>
      </c>
    </row>
    <row r="149" spans="1:5" x14ac:dyDescent="0.2">
      <c r="A149" s="10">
        <f>IF(Tabla19[[#This Row],[Alumno]]="","",ROW()-1)</f>
        <v>148</v>
      </c>
      <c r="B149" s="32" t="s">
        <v>241</v>
      </c>
      <c r="C149" s="35"/>
      <c r="D149" s="36" t="s">
        <v>123</v>
      </c>
      <c r="E149">
        <f>Tabla19[[#This Row],[ID]]</f>
        <v>148</v>
      </c>
    </row>
    <row r="150" spans="1:5" x14ac:dyDescent="0.2">
      <c r="A150" s="10">
        <f>IF(Tabla19[[#This Row],[Alumno]]="","",ROW()-1)</f>
        <v>149</v>
      </c>
      <c r="B150" s="32" t="s">
        <v>241</v>
      </c>
      <c r="C150" s="35"/>
      <c r="D150" s="36" t="s">
        <v>124</v>
      </c>
      <c r="E150">
        <f>Tabla19[[#This Row],[ID]]</f>
        <v>149</v>
      </c>
    </row>
    <row r="151" spans="1:5" x14ac:dyDescent="0.2">
      <c r="A151" s="10">
        <f>IF(Tabla19[[#This Row],[Alumno]]="","",ROW()-1)</f>
        <v>150</v>
      </c>
      <c r="B151" s="32" t="s">
        <v>241</v>
      </c>
      <c r="C151" s="35"/>
      <c r="D151" s="36" t="s">
        <v>125</v>
      </c>
      <c r="E151">
        <f>Tabla19[[#This Row],[ID]]</f>
        <v>150</v>
      </c>
    </row>
    <row r="152" spans="1:5" x14ac:dyDescent="0.2">
      <c r="A152" s="10">
        <f>IF(Tabla19[[#This Row],[Alumno]]="","",ROW()-1)</f>
        <v>151</v>
      </c>
      <c r="B152" s="32" t="s">
        <v>241</v>
      </c>
      <c r="C152" s="35"/>
      <c r="D152" s="36" t="s">
        <v>126</v>
      </c>
      <c r="E152">
        <f>Tabla19[[#This Row],[ID]]</f>
        <v>151</v>
      </c>
    </row>
    <row r="153" spans="1:5" x14ac:dyDescent="0.2">
      <c r="A153" s="10">
        <f>IF(Tabla19[[#This Row],[Alumno]]="","",ROW()-1)</f>
        <v>152</v>
      </c>
      <c r="B153" s="32" t="s">
        <v>241</v>
      </c>
      <c r="C153" s="35"/>
      <c r="D153" s="36" t="s">
        <v>127</v>
      </c>
      <c r="E153">
        <f>Tabla19[[#This Row],[ID]]</f>
        <v>152</v>
      </c>
    </row>
    <row r="154" spans="1:5" x14ac:dyDescent="0.2">
      <c r="A154" s="10">
        <f>IF(Tabla19[[#This Row],[Alumno]]="","",ROW()-1)</f>
        <v>153</v>
      </c>
      <c r="B154" s="32" t="s">
        <v>241</v>
      </c>
      <c r="C154" s="35"/>
      <c r="D154" s="36" t="s">
        <v>128</v>
      </c>
      <c r="E154">
        <f>Tabla19[[#This Row],[ID]]</f>
        <v>153</v>
      </c>
    </row>
    <row r="155" spans="1:5" x14ac:dyDescent="0.2">
      <c r="A155" s="38">
        <f>IF(Tabla19[[#This Row],[Alumno]]="","",ROW()-1)</f>
        <v>154</v>
      </c>
      <c r="B155" s="32" t="s">
        <v>241</v>
      </c>
      <c r="C155" s="35"/>
      <c r="D155" s="36" t="s">
        <v>242</v>
      </c>
      <c r="E155" s="16">
        <f>Tabla19[[#This Row],[ID]]</f>
        <v>154</v>
      </c>
    </row>
    <row r="156" spans="1:5" x14ac:dyDescent="0.2">
      <c r="A156" s="38">
        <f>IF(Tabla19[[#This Row],[Alumno]]="","",ROW()-1)</f>
        <v>155</v>
      </c>
      <c r="B156" s="32" t="s">
        <v>241</v>
      </c>
      <c r="C156" s="35"/>
      <c r="D156" s="36" t="s">
        <v>129</v>
      </c>
      <c r="E156" s="16">
        <f>Tabla19[[#This Row],[ID]]</f>
        <v>155</v>
      </c>
    </row>
    <row r="157" spans="1:5" x14ac:dyDescent="0.2">
      <c r="A157" s="38">
        <f>IF(Tabla19[[#This Row],[Alumno]]="","",ROW()-1)</f>
        <v>156</v>
      </c>
      <c r="B157" s="32" t="s">
        <v>241</v>
      </c>
      <c r="C157" s="35"/>
      <c r="D157" s="36" t="s">
        <v>130</v>
      </c>
      <c r="E157" s="16">
        <f>Tabla19[[#This Row],[ID]]</f>
        <v>156</v>
      </c>
    </row>
    <row r="158" spans="1:5" x14ac:dyDescent="0.2">
      <c r="A158" s="38">
        <f>IF(Tabla19[[#This Row],[Alumno]]="","",ROW()-1)</f>
        <v>157</v>
      </c>
      <c r="B158" s="32" t="s">
        <v>241</v>
      </c>
      <c r="C158" s="35"/>
      <c r="D158" s="36" t="s">
        <v>243</v>
      </c>
      <c r="E158" s="16">
        <f>Tabla19[[#This Row],[ID]]</f>
        <v>157</v>
      </c>
    </row>
    <row r="159" spans="1:5" x14ac:dyDescent="0.2">
      <c r="A159" s="38">
        <f>IF(Tabla19[[#This Row],[Alumno]]="","",ROW()-1)</f>
        <v>158</v>
      </c>
      <c r="B159" s="32" t="s">
        <v>241</v>
      </c>
      <c r="C159" s="35"/>
      <c r="D159" s="36" t="s">
        <v>131</v>
      </c>
      <c r="E159" s="16">
        <f>Tabla19[[#This Row],[ID]]</f>
        <v>158</v>
      </c>
    </row>
    <row r="160" spans="1:5" x14ac:dyDescent="0.2">
      <c r="A160" s="38">
        <f>IF(Tabla19[[#This Row],[Alumno]]="","",ROW()-1)</f>
        <v>159</v>
      </c>
      <c r="B160" s="32" t="s">
        <v>241</v>
      </c>
      <c r="C160" s="35"/>
      <c r="D160" s="36" t="s">
        <v>132</v>
      </c>
      <c r="E160" s="16">
        <f>Tabla19[[#This Row],[ID]]</f>
        <v>159</v>
      </c>
    </row>
    <row r="161" spans="1:5" x14ac:dyDescent="0.2">
      <c r="A161" s="38">
        <f>IF(Tabla19[[#This Row],[Alumno]]="","",ROW()-1)</f>
        <v>160</v>
      </c>
      <c r="B161" s="32" t="s">
        <v>241</v>
      </c>
      <c r="C161" s="35"/>
      <c r="D161" s="36" t="s">
        <v>133</v>
      </c>
      <c r="E161" s="16">
        <f>Tabla19[[#This Row],[ID]]</f>
        <v>160</v>
      </c>
    </row>
    <row r="162" spans="1:5" x14ac:dyDescent="0.2">
      <c r="A162" s="38">
        <f>IF(Tabla19[[#This Row],[Alumno]]="","",ROW()-1)</f>
        <v>161</v>
      </c>
      <c r="B162" s="32" t="s">
        <v>241</v>
      </c>
      <c r="C162" s="35"/>
      <c r="D162" s="36" t="s">
        <v>244</v>
      </c>
      <c r="E162" s="16">
        <f>Tabla19[[#This Row],[ID]]</f>
        <v>161</v>
      </c>
    </row>
    <row r="163" spans="1:5" x14ac:dyDescent="0.2">
      <c r="A163" s="38">
        <f>IF(Tabla19[[#This Row],[Alumno]]="","",ROW()-1)</f>
        <v>162</v>
      </c>
      <c r="B163" s="32" t="s">
        <v>241</v>
      </c>
      <c r="C163" s="35"/>
      <c r="D163" s="36" t="s">
        <v>15</v>
      </c>
      <c r="E163" s="16">
        <f>Tabla19[[#This Row],[ID]]</f>
        <v>162</v>
      </c>
    </row>
    <row r="164" spans="1:5" x14ac:dyDescent="0.2">
      <c r="A164" s="38">
        <f>IF(Tabla19[[#This Row],[Alumno]]="","",ROW()-1)</f>
        <v>163</v>
      </c>
      <c r="B164" s="32" t="s">
        <v>241</v>
      </c>
      <c r="C164" s="35"/>
      <c r="D164" s="36" t="s">
        <v>134</v>
      </c>
      <c r="E164" s="16">
        <f>Tabla19[[#This Row],[ID]]</f>
        <v>163</v>
      </c>
    </row>
    <row r="165" spans="1:5" x14ac:dyDescent="0.2">
      <c r="A165" s="38">
        <f>IF(Tabla19[[#This Row],[Alumno]]="","",ROW()-1)</f>
        <v>164</v>
      </c>
      <c r="B165" s="32" t="s">
        <v>241</v>
      </c>
      <c r="C165" s="35"/>
      <c r="D165" s="36" t="s">
        <v>135</v>
      </c>
      <c r="E165" s="16">
        <f>Tabla19[[#This Row],[ID]]</f>
        <v>164</v>
      </c>
    </row>
    <row r="166" spans="1:5" x14ac:dyDescent="0.2">
      <c r="A166" s="38">
        <f>IF(Tabla19[[#This Row],[Alumno]]="","",ROW()-1)</f>
        <v>165</v>
      </c>
      <c r="B166" s="32" t="s">
        <v>241</v>
      </c>
      <c r="C166" s="35"/>
      <c r="D166" s="36" t="s">
        <v>136</v>
      </c>
      <c r="E166" s="16">
        <f>Tabla19[[#This Row],[ID]]</f>
        <v>165</v>
      </c>
    </row>
    <row r="167" spans="1:5" x14ac:dyDescent="0.2">
      <c r="A167" s="38">
        <f>IF(Tabla19[[#This Row],[Alumno]]="","",ROW()-1)</f>
        <v>166</v>
      </c>
      <c r="B167" s="32" t="s">
        <v>241</v>
      </c>
      <c r="C167" s="35"/>
      <c r="D167" s="36" t="s">
        <v>137</v>
      </c>
      <c r="E167" s="16">
        <f>Tabla19[[#This Row],[ID]]</f>
        <v>166</v>
      </c>
    </row>
    <row r="168" spans="1:5" x14ac:dyDescent="0.2">
      <c r="A168" s="38">
        <f>IF(Tabla19[[#This Row],[Alumno]]="","",ROW()-1)</f>
        <v>167</v>
      </c>
      <c r="B168" s="32" t="s">
        <v>241</v>
      </c>
      <c r="C168" s="35"/>
      <c r="D168" s="36" t="s">
        <v>138</v>
      </c>
      <c r="E168" s="16">
        <f>Tabla19[[#This Row],[ID]]</f>
        <v>167</v>
      </c>
    </row>
    <row r="169" spans="1:5" x14ac:dyDescent="0.2">
      <c r="A169" s="38">
        <f>IF(Tabla19[[#This Row],[Alumno]]="","",ROW()-1)</f>
        <v>168</v>
      </c>
      <c r="B169" s="32" t="s">
        <v>241</v>
      </c>
      <c r="C169" s="35"/>
      <c r="D169" s="36" t="s">
        <v>139</v>
      </c>
      <c r="E169" s="16">
        <f>Tabla19[[#This Row],[ID]]</f>
        <v>168</v>
      </c>
    </row>
    <row r="170" spans="1:5" x14ac:dyDescent="0.2">
      <c r="A170" s="38">
        <f>IF(Tabla19[[#This Row],[Alumno]]="","",ROW()-1)</f>
        <v>169</v>
      </c>
      <c r="B170" s="32" t="s">
        <v>241</v>
      </c>
      <c r="C170" s="35"/>
      <c r="D170" s="36" t="s">
        <v>140</v>
      </c>
      <c r="E170" s="16">
        <f>Tabla19[[#This Row],[ID]]</f>
        <v>169</v>
      </c>
    </row>
    <row r="171" spans="1:5" x14ac:dyDescent="0.2">
      <c r="A171" s="38">
        <f>IF(Tabla19[[#This Row],[Alumno]]="","",ROW()-1)</f>
        <v>170</v>
      </c>
      <c r="B171" s="32" t="s">
        <v>241</v>
      </c>
      <c r="C171" s="35"/>
      <c r="D171" s="37" t="s">
        <v>141</v>
      </c>
      <c r="E171" s="16">
        <f>Tabla19[[#This Row],[ID]]</f>
        <v>170</v>
      </c>
    </row>
    <row r="172" spans="1:5" x14ac:dyDescent="0.2">
      <c r="A172" s="38" t="str">
        <f>IF(Tabla19[[#This Row],[Alumno]]="","",ROW()-1)</f>
        <v/>
      </c>
      <c r="B172" s="32"/>
      <c r="C172" s="35"/>
      <c r="D172" s="37"/>
      <c r="E172" s="16" t="str">
        <f>Tabla19[[#This Row],[ID]]</f>
        <v/>
      </c>
    </row>
    <row r="173" spans="1:5" x14ac:dyDescent="0.2">
      <c r="A173" s="38" t="str">
        <f>IF(Tabla19[[#This Row],[Alumno]]="","",ROW()-1)</f>
        <v/>
      </c>
      <c r="B173" s="32"/>
      <c r="C173" s="35"/>
      <c r="D173" s="37"/>
      <c r="E173" s="16" t="str">
        <f>Tabla19[[#This Row],[ID]]</f>
        <v/>
      </c>
    </row>
    <row r="174" spans="1:5" x14ac:dyDescent="0.2">
      <c r="A174" s="38" t="str">
        <f>IF(Tabla19[[#This Row],[Alumno]]="","",ROW()-1)</f>
        <v/>
      </c>
      <c r="B174" s="32"/>
      <c r="C174" s="35"/>
      <c r="D174" s="37"/>
      <c r="E174" s="16" t="str">
        <f>Tabla19[[#This Row],[ID]]</f>
        <v/>
      </c>
    </row>
    <row r="175" spans="1:5" x14ac:dyDescent="0.2">
      <c r="A175" s="38" t="str">
        <f>IF(Tabla19[[#This Row],[Alumno]]="","",ROW()-1)</f>
        <v/>
      </c>
      <c r="B175" s="32"/>
      <c r="C175" s="35"/>
      <c r="D175" s="37"/>
      <c r="E175" s="16" t="str">
        <f>Tabla19[[#This Row],[ID]]</f>
        <v/>
      </c>
    </row>
    <row r="176" spans="1:5" x14ac:dyDescent="0.2">
      <c r="A176" s="38" t="str">
        <f>IF(Tabla19[[#This Row],[Alumno]]="","",ROW()-1)</f>
        <v/>
      </c>
      <c r="B176" s="32"/>
      <c r="C176" s="35"/>
      <c r="D176" s="37"/>
      <c r="E176" s="16" t="str">
        <f>Tabla19[[#This Row],[ID]]</f>
        <v/>
      </c>
    </row>
    <row r="177" spans="1:5" x14ac:dyDescent="0.2">
      <c r="A177" s="38" t="str">
        <f>IF(Tabla19[[#This Row],[Alumno]]="","",ROW()-1)</f>
        <v/>
      </c>
      <c r="B177" s="32"/>
      <c r="C177" s="35"/>
      <c r="D177" s="37"/>
      <c r="E177" s="16" t="str">
        <f>Tabla19[[#This Row],[ID]]</f>
        <v/>
      </c>
    </row>
    <row r="178" spans="1:5" x14ac:dyDescent="0.2">
      <c r="A178" s="38" t="str">
        <f>IF(Tabla19[[#This Row],[Alumno]]="","",ROW()-1)</f>
        <v/>
      </c>
      <c r="B178" s="32"/>
      <c r="C178" s="35"/>
      <c r="D178" s="37"/>
      <c r="E178" s="16" t="str">
        <f>Tabla19[[#This Row],[ID]]</f>
        <v/>
      </c>
    </row>
    <row r="179" spans="1:5" x14ac:dyDescent="0.2">
      <c r="A179" s="38" t="str">
        <f>IF(Tabla19[[#This Row],[Alumno]]="","",ROW()-1)</f>
        <v/>
      </c>
      <c r="B179" s="32"/>
      <c r="C179" s="35"/>
      <c r="D179" s="37"/>
      <c r="E179" s="16" t="str">
        <f>Tabla19[[#This Row],[ID]]</f>
        <v/>
      </c>
    </row>
    <row r="180" spans="1:5" x14ac:dyDescent="0.2">
      <c r="A180" s="38" t="str">
        <f>IF(Tabla19[[#This Row],[Alumno]]="","",ROW()-1)</f>
        <v/>
      </c>
      <c r="B180" s="10"/>
      <c r="C180" s="10"/>
      <c r="D180" s="11"/>
      <c r="E180" s="16" t="str">
        <f>Tabla19[[#This Row],[ID]]</f>
        <v/>
      </c>
    </row>
    <row r="181" spans="1:5" x14ac:dyDescent="0.2">
      <c r="A181" s="38" t="str">
        <f>IF(Tabla19[[#This Row],[Alumno]]="","",ROW()-1)</f>
        <v/>
      </c>
      <c r="B181" s="10"/>
      <c r="C181" s="10"/>
      <c r="D181" s="11"/>
      <c r="E181" s="16" t="str">
        <f>Tabla19[[#This Row],[ID]]</f>
        <v/>
      </c>
    </row>
    <row r="182" spans="1:5" x14ac:dyDescent="0.2">
      <c r="A182" s="38" t="str">
        <f>IF(Tabla19[[#This Row],[Alumno]]="","",ROW()-1)</f>
        <v/>
      </c>
      <c r="B182" s="10"/>
      <c r="C182" s="10"/>
      <c r="D182" s="11"/>
      <c r="E182" s="16" t="str">
        <f>Tabla19[[#This Row],[ID]]</f>
        <v/>
      </c>
    </row>
    <row r="183" spans="1:5" x14ac:dyDescent="0.2">
      <c r="A183" s="38" t="str">
        <f>IF(Tabla19[[#This Row],[Alumno]]="","",ROW()-1)</f>
        <v/>
      </c>
      <c r="B183" s="10"/>
      <c r="C183" s="10"/>
      <c r="D183" s="11"/>
      <c r="E183" s="16" t="str">
        <f>Tabla19[[#This Row],[ID]]</f>
        <v/>
      </c>
    </row>
    <row r="184" spans="1:5" x14ac:dyDescent="0.2">
      <c r="A184" s="38" t="str">
        <f>IF(Tabla19[[#This Row],[Alumno]]="","",ROW()-1)</f>
        <v/>
      </c>
      <c r="B184" s="10"/>
      <c r="C184" s="10"/>
      <c r="D184" s="11"/>
      <c r="E184" s="16" t="str">
        <f>Tabla19[[#This Row],[ID]]</f>
        <v/>
      </c>
    </row>
    <row r="185" spans="1:5" x14ac:dyDescent="0.2">
      <c r="A185" s="38" t="str">
        <f>IF(Tabla19[[#This Row],[Alumno]]="","",ROW()-1)</f>
        <v/>
      </c>
      <c r="B185" s="10"/>
      <c r="C185" s="10"/>
      <c r="D185" s="11"/>
      <c r="E185" s="16" t="str">
        <f>Tabla19[[#This Row],[ID]]</f>
        <v/>
      </c>
    </row>
    <row r="186" spans="1:5" x14ac:dyDescent="0.2">
      <c r="A186" s="38" t="str">
        <f>IF(Tabla19[[#This Row],[Alumno]]="","",ROW()-1)</f>
        <v/>
      </c>
      <c r="B186" s="10"/>
      <c r="C186" s="10"/>
      <c r="D186" s="11"/>
      <c r="E186" s="16" t="str">
        <f>Tabla19[[#This Row],[ID]]</f>
        <v/>
      </c>
    </row>
    <row r="187" spans="1:5" x14ac:dyDescent="0.2">
      <c r="A187" s="38" t="str">
        <f>IF(Tabla19[[#This Row],[Alumno]]="","",ROW()-1)</f>
        <v/>
      </c>
      <c r="B187" s="10"/>
      <c r="C187" s="10"/>
      <c r="D187" s="11"/>
      <c r="E187" s="16" t="str">
        <f>Tabla19[[#This Row],[ID]]</f>
        <v/>
      </c>
    </row>
    <row r="188" spans="1:5" x14ac:dyDescent="0.2">
      <c r="A188" s="38" t="str">
        <f>IF(Tabla19[[#This Row],[Alumno]]="","",ROW()-1)</f>
        <v/>
      </c>
      <c r="B188" s="10"/>
      <c r="C188" s="10"/>
      <c r="D188" s="11"/>
      <c r="E188" s="16" t="str">
        <f>Tabla19[[#This Row],[ID]]</f>
        <v/>
      </c>
    </row>
    <row r="189" spans="1:5" x14ac:dyDescent="0.2">
      <c r="A189" s="38" t="str">
        <f>IF(Tabla19[[#This Row],[Alumno]]="","",ROW()-1)</f>
        <v/>
      </c>
      <c r="B189" s="10"/>
      <c r="C189" s="10"/>
      <c r="D189" s="11"/>
      <c r="E189" s="16" t="str">
        <f>Tabla19[[#This Row],[ID]]</f>
        <v/>
      </c>
    </row>
    <row r="190" spans="1:5" x14ac:dyDescent="0.2">
      <c r="A190" s="38" t="str">
        <f>IF(Tabla19[[#This Row],[Alumno]]="","",ROW()-1)</f>
        <v/>
      </c>
      <c r="B190" s="10"/>
      <c r="C190" s="10"/>
      <c r="D190" s="11"/>
      <c r="E190" s="16" t="str">
        <f>Tabla19[[#This Row],[ID]]</f>
        <v/>
      </c>
    </row>
  </sheetData>
  <sheetProtection sheet="1" objects="1" scenarios="1"/>
  <conditionalFormatting sqref="A180:C1048576 A155:A179">
    <cfRule type="expression" dxfId="106" priority="15">
      <formula>$B155&gt;0</formula>
    </cfRule>
  </conditionalFormatting>
  <conditionalFormatting sqref="C1 B180:B1048576">
    <cfRule type="cellIs" dxfId="105" priority="14" operator="equal">
      <formula>0</formula>
    </cfRule>
  </conditionalFormatting>
  <conditionalFormatting sqref="A1:C1 A2:A154">
    <cfRule type="expression" dxfId="104" priority="13">
      <formula>$C1&gt;0</formula>
    </cfRule>
  </conditionalFormatting>
  <conditionalFormatting sqref="A2:A154">
    <cfRule type="expression" dxfId="103" priority="19">
      <formula>$E2="COPIADA"</formula>
    </cfRule>
    <cfRule type="expression" dxfId="102" priority="20">
      <formula>$F2+$G2+#REF!&gt;0</formula>
    </cfRule>
  </conditionalFormatting>
  <conditionalFormatting sqref="A1:C1">
    <cfRule type="expression" dxfId="101" priority="38">
      <formula>$E1="COPIADA"</formula>
    </cfRule>
    <cfRule type="expression" dxfId="100" priority="39">
      <formula>$F1+$G1+#REF!&gt;0</formula>
    </cfRule>
  </conditionalFormatting>
  <conditionalFormatting sqref="A180:C1048576 A155:A179">
    <cfRule type="expression" dxfId="99" priority="43">
      <formula>#REF!="COPIADA"</formula>
    </cfRule>
    <cfRule type="expression" dxfId="98" priority="44">
      <formula>$E155+$F155+#REF!&gt;0</formula>
    </cfRule>
  </conditionalFormatting>
  <conditionalFormatting sqref="D1">
    <cfRule type="expression" dxfId="97" priority="53">
      <formula>$E1="COPIADA"</formula>
    </cfRule>
    <cfRule type="expression" dxfId="96" priority="54">
      <formula>$F1+$G1+#REF!&gt;0</formula>
    </cfRule>
    <cfRule type="expression" dxfId="95" priority="55">
      <formula>$C1&gt;0</formula>
    </cfRule>
  </conditionalFormatting>
  <conditionalFormatting sqref="B2:C46 B47:B170 C48:C170 B171:D179">
    <cfRule type="expression" dxfId="94" priority="6">
      <formula>$B2&gt;0</formula>
    </cfRule>
  </conditionalFormatting>
  <conditionalFormatting sqref="C2:C46 C48:C179">
    <cfRule type="cellIs" dxfId="93" priority="5" operator="equal">
      <formula>0</formula>
    </cfRule>
  </conditionalFormatting>
  <conditionalFormatting sqref="C47">
    <cfRule type="cellIs" dxfId="92" priority="3" operator="equal">
      <formula>0</formula>
    </cfRule>
  </conditionalFormatting>
  <conditionalFormatting sqref="B47:C47">
    <cfRule type="expression" dxfId="91" priority="4">
      <formula>$B47&gt;0</formula>
    </cfRule>
  </conditionalFormatting>
  <conditionalFormatting sqref="B2:C170 B171:D179">
    <cfRule type="expression" dxfId="90" priority="1">
      <formula>$E2="COPIADA"</formula>
    </cfRule>
    <cfRule type="expression" dxfId="89" priority="2">
      <formula>$F2+$G2+$H2&gt;0</formula>
    </cfRule>
  </conditionalFormatting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635588-361C-9041-98C4-49D8158212AC}">
  <dimension ref="A1:E400"/>
  <sheetViews>
    <sheetView workbookViewId="0">
      <selection activeCell="D2" sqref="D2:D400"/>
    </sheetView>
  </sheetViews>
  <sheetFormatPr baseColWidth="10" defaultRowHeight="16" x14ac:dyDescent="0.2"/>
  <cols>
    <col min="1" max="1" width="4.83203125" style="12" customWidth="1"/>
    <col min="2" max="2" width="6.1640625" style="12" customWidth="1"/>
    <col min="3" max="3" width="2.83203125" style="12" customWidth="1"/>
    <col min="4" max="4" width="35.83203125" customWidth="1"/>
    <col min="5" max="5" width="7.33203125" customWidth="1"/>
  </cols>
  <sheetData>
    <row r="1" spans="1:5" x14ac:dyDescent="0.2">
      <c r="A1" s="7" t="s">
        <v>33</v>
      </c>
      <c r="B1" s="7" t="s">
        <v>16</v>
      </c>
      <c r="C1" s="8" t="s">
        <v>17</v>
      </c>
      <c r="D1" s="9" t="s">
        <v>18</v>
      </c>
      <c r="E1" s="9" t="s">
        <v>36</v>
      </c>
    </row>
    <row r="2" spans="1:5" x14ac:dyDescent="0.2">
      <c r="A2" s="17" t="str">
        <f>IF(Tabla199[[#This Row],[Alumno]]="","",ROW()-1)</f>
        <v/>
      </c>
      <c r="B2" s="39" t="s">
        <v>22</v>
      </c>
      <c r="C2" s="40"/>
      <c r="D2" s="34"/>
      <c r="E2" s="10" t="str">
        <f>Tabla199[[#This Row],[ID]]</f>
        <v/>
      </c>
    </row>
    <row r="3" spans="1:5" x14ac:dyDescent="0.2">
      <c r="A3" s="17" t="str">
        <f>IF(Tabla199[[#This Row],[Alumno]]="","",ROW()-1)</f>
        <v/>
      </c>
      <c r="B3" s="39" t="s">
        <v>22</v>
      </c>
      <c r="C3" s="40"/>
      <c r="D3" s="34"/>
      <c r="E3" s="10" t="str">
        <f>Tabla199[[#This Row],[ID]]</f>
        <v/>
      </c>
    </row>
    <row r="4" spans="1:5" x14ac:dyDescent="0.2">
      <c r="A4" s="17" t="str">
        <f>IF(Tabla199[[#This Row],[Alumno]]="","",ROW()-1)</f>
        <v/>
      </c>
      <c r="B4" s="39" t="s">
        <v>22</v>
      </c>
      <c r="C4" s="40"/>
      <c r="D4" s="34"/>
      <c r="E4" s="10" t="str">
        <f>Tabla199[[#This Row],[ID]]</f>
        <v/>
      </c>
    </row>
    <row r="5" spans="1:5" x14ac:dyDescent="0.2">
      <c r="A5" s="17" t="str">
        <f>IF(Tabla199[[#This Row],[Alumno]]="","",ROW()-1)</f>
        <v/>
      </c>
      <c r="B5" s="39" t="s">
        <v>22</v>
      </c>
      <c r="C5" s="40"/>
      <c r="D5" s="34"/>
      <c r="E5" s="10" t="str">
        <f>Tabla199[[#This Row],[ID]]</f>
        <v/>
      </c>
    </row>
    <row r="6" spans="1:5" x14ac:dyDescent="0.2">
      <c r="A6" s="17" t="str">
        <f>IF(Tabla199[[#This Row],[Alumno]]="","",ROW()-1)</f>
        <v/>
      </c>
      <c r="B6" s="39" t="s">
        <v>22</v>
      </c>
      <c r="C6" s="40"/>
      <c r="D6" s="34"/>
      <c r="E6" s="10" t="str">
        <f>Tabla199[[#This Row],[ID]]</f>
        <v/>
      </c>
    </row>
    <row r="7" spans="1:5" x14ac:dyDescent="0.2">
      <c r="A7" s="17" t="str">
        <f>IF(Tabla199[[#This Row],[Alumno]]="","",ROW()-1)</f>
        <v/>
      </c>
      <c r="B7" s="39" t="s">
        <v>22</v>
      </c>
      <c r="C7" s="40"/>
      <c r="D7" s="34"/>
      <c r="E7" s="10" t="str">
        <f>Tabla199[[#This Row],[ID]]</f>
        <v/>
      </c>
    </row>
    <row r="8" spans="1:5" x14ac:dyDescent="0.2">
      <c r="A8" s="17" t="str">
        <f>IF(Tabla199[[#This Row],[Alumno]]="","",ROW()-1)</f>
        <v/>
      </c>
      <c r="B8" s="39" t="s">
        <v>22</v>
      </c>
      <c r="C8" s="40"/>
      <c r="D8" s="41"/>
      <c r="E8" s="18" t="str">
        <f>Tabla199[[#This Row],[ID]]</f>
        <v/>
      </c>
    </row>
    <row r="9" spans="1:5" x14ac:dyDescent="0.2">
      <c r="A9" s="17" t="str">
        <f>IF(Tabla199[[#This Row],[Alumno]]="","",ROW()-1)</f>
        <v/>
      </c>
      <c r="B9" s="39" t="s">
        <v>22</v>
      </c>
      <c r="C9" s="40"/>
      <c r="D9" s="34"/>
      <c r="E9" s="10" t="str">
        <f>Tabla199[[#This Row],[ID]]</f>
        <v/>
      </c>
    </row>
    <row r="10" spans="1:5" x14ac:dyDescent="0.2">
      <c r="A10" s="17" t="str">
        <f>IF(Tabla199[[#This Row],[Alumno]]="","",ROW()-1)</f>
        <v/>
      </c>
      <c r="B10" s="39" t="s">
        <v>22</v>
      </c>
      <c r="C10" s="40"/>
      <c r="D10" s="34"/>
      <c r="E10" s="10" t="str">
        <f>Tabla199[[#This Row],[ID]]</f>
        <v/>
      </c>
    </row>
    <row r="11" spans="1:5" x14ac:dyDescent="0.2">
      <c r="A11" s="17" t="str">
        <f>IF(Tabla199[[#This Row],[Alumno]]="","",ROW()-1)</f>
        <v/>
      </c>
      <c r="B11" s="39" t="s">
        <v>22</v>
      </c>
      <c r="C11" s="40"/>
      <c r="D11" s="34"/>
      <c r="E11" s="10" t="str">
        <f>Tabla199[[#This Row],[ID]]</f>
        <v/>
      </c>
    </row>
    <row r="12" spans="1:5" x14ac:dyDescent="0.2">
      <c r="A12" s="17" t="str">
        <f>IF(Tabla199[[#This Row],[Alumno]]="","",ROW()-1)</f>
        <v/>
      </c>
      <c r="B12" s="39" t="s">
        <v>22</v>
      </c>
      <c r="C12" s="40"/>
      <c r="D12" s="34"/>
      <c r="E12" s="10" t="str">
        <f>Tabla199[[#This Row],[ID]]</f>
        <v/>
      </c>
    </row>
    <row r="13" spans="1:5" x14ac:dyDescent="0.2">
      <c r="A13" s="17" t="str">
        <f>IF(Tabla199[[#This Row],[Alumno]]="","",ROW()-1)</f>
        <v/>
      </c>
      <c r="B13" s="39" t="s">
        <v>22</v>
      </c>
      <c r="C13" s="40"/>
      <c r="D13" s="34"/>
      <c r="E13" s="10" t="str">
        <f>Tabla199[[#This Row],[ID]]</f>
        <v/>
      </c>
    </row>
    <row r="14" spans="1:5" x14ac:dyDescent="0.2">
      <c r="A14" s="17" t="str">
        <f>IF(Tabla199[[#This Row],[Alumno]]="","",ROW()-1)</f>
        <v/>
      </c>
      <c r="B14" s="39" t="s">
        <v>22</v>
      </c>
      <c r="C14" s="40"/>
      <c r="D14" s="34"/>
      <c r="E14" s="10" t="str">
        <f>Tabla199[[#This Row],[ID]]</f>
        <v/>
      </c>
    </row>
    <row r="15" spans="1:5" x14ac:dyDescent="0.2">
      <c r="A15" s="17" t="str">
        <f>IF(Tabla199[[#This Row],[Alumno]]="","",ROW()-1)</f>
        <v/>
      </c>
      <c r="B15" s="39" t="s">
        <v>22</v>
      </c>
      <c r="C15" s="40"/>
      <c r="D15" s="34"/>
      <c r="E15" s="10" t="str">
        <f>Tabla199[[#This Row],[ID]]</f>
        <v/>
      </c>
    </row>
    <row r="16" spans="1:5" x14ac:dyDescent="0.2">
      <c r="A16" s="17" t="str">
        <f>IF(Tabla199[[#This Row],[Alumno]]="","",ROW()-1)</f>
        <v/>
      </c>
      <c r="B16" s="39" t="s">
        <v>22</v>
      </c>
      <c r="C16" s="40"/>
      <c r="D16" s="34"/>
      <c r="E16" s="10" t="str">
        <f>Tabla199[[#This Row],[ID]]</f>
        <v/>
      </c>
    </row>
    <row r="17" spans="1:5" x14ac:dyDescent="0.2">
      <c r="A17" s="17" t="str">
        <f>IF(Tabla199[[#This Row],[Alumno]]="","",ROW()-1)</f>
        <v/>
      </c>
      <c r="B17" s="39" t="s">
        <v>22</v>
      </c>
      <c r="C17" s="40"/>
      <c r="D17" s="34"/>
      <c r="E17" s="10" t="str">
        <f>Tabla199[[#This Row],[ID]]</f>
        <v/>
      </c>
    </row>
    <row r="18" spans="1:5" x14ac:dyDescent="0.2">
      <c r="A18" s="17" t="str">
        <f>IF(Tabla199[[#This Row],[Alumno]]="","",ROW()-1)</f>
        <v/>
      </c>
      <c r="B18" s="39" t="s">
        <v>22</v>
      </c>
      <c r="C18" s="40"/>
      <c r="D18" s="34"/>
      <c r="E18" s="10" t="str">
        <f>Tabla199[[#This Row],[ID]]</f>
        <v/>
      </c>
    </row>
    <row r="19" spans="1:5" x14ac:dyDescent="0.2">
      <c r="A19" s="17" t="str">
        <f>IF(Tabla199[[#This Row],[Alumno]]="","",ROW()-1)</f>
        <v/>
      </c>
      <c r="B19" s="39" t="s">
        <v>22</v>
      </c>
      <c r="C19" s="40"/>
      <c r="D19" s="41"/>
      <c r="E19" s="18" t="str">
        <f>Tabla199[[#This Row],[ID]]</f>
        <v/>
      </c>
    </row>
    <row r="20" spans="1:5" x14ac:dyDescent="0.2">
      <c r="A20" s="17" t="str">
        <f>IF(Tabla199[[#This Row],[Alumno]]="","",ROW()-1)</f>
        <v/>
      </c>
      <c r="B20" s="39" t="s">
        <v>22</v>
      </c>
      <c r="C20" s="40"/>
      <c r="D20" s="41"/>
      <c r="E20" s="18" t="str">
        <f>Tabla199[[#This Row],[ID]]</f>
        <v/>
      </c>
    </row>
    <row r="21" spans="1:5" x14ac:dyDescent="0.2">
      <c r="A21" s="17" t="str">
        <f>IF(Tabla199[[#This Row],[Alumno]]="","",ROW()-1)</f>
        <v/>
      </c>
      <c r="B21" s="39" t="s">
        <v>22</v>
      </c>
      <c r="C21" s="40"/>
      <c r="D21" s="34"/>
      <c r="E21" s="10" t="str">
        <f>Tabla199[[#This Row],[ID]]</f>
        <v/>
      </c>
    </row>
    <row r="22" spans="1:5" x14ac:dyDescent="0.2">
      <c r="A22" s="17" t="str">
        <f>IF(Tabla199[[#This Row],[Alumno]]="","",ROW()-1)</f>
        <v/>
      </c>
      <c r="B22" s="39" t="s">
        <v>22</v>
      </c>
      <c r="C22" s="40"/>
      <c r="D22" s="34"/>
      <c r="E22" s="10" t="str">
        <f>Tabla199[[#This Row],[ID]]</f>
        <v/>
      </c>
    </row>
    <row r="23" spans="1:5" x14ac:dyDescent="0.2">
      <c r="A23" s="17" t="str">
        <f>IF(Tabla199[[#This Row],[Alumno]]="","",ROW()-1)</f>
        <v/>
      </c>
      <c r="B23" s="39" t="s">
        <v>22</v>
      </c>
      <c r="C23" s="40"/>
      <c r="D23" s="34"/>
      <c r="E23" s="10" t="str">
        <f>Tabla199[[#This Row],[ID]]</f>
        <v/>
      </c>
    </row>
    <row r="24" spans="1:5" x14ac:dyDescent="0.2">
      <c r="A24" s="17" t="str">
        <f>IF(Tabla199[[#This Row],[Alumno]]="","",ROW()-1)</f>
        <v/>
      </c>
      <c r="B24" s="39" t="s">
        <v>22</v>
      </c>
      <c r="C24" s="40"/>
      <c r="D24" s="34"/>
      <c r="E24" s="10" t="str">
        <f>Tabla199[[#This Row],[ID]]</f>
        <v/>
      </c>
    </row>
    <row r="25" spans="1:5" x14ac:dyDescent="0.2">
      <c r="A25" s="17" t="str">
        <f>IF(Tabla199[[#This Row],[Alumno]]="","",ROW()-1)</f>
        <v/>
      </c>
      <c r="B25" s="39" t="s">
        <v>22</v>
      </c>
      <c r="C25" s="40"/>
      <c r="D25" s="34"/>
      <c r="E25" s="10" t="str">
        <f>Tabla199[[#This Row],[ID]]</f>
        <v/>
      </c>
    </row>
    <row r="26" spans="1:5" x14ac:dyDescent="0.2">
      <c r="A26" s="17" t="str">
        <f>IF(Tabla199[[#This Row],[Alumno]]="","",ROW()-1)</f>
        <v/>
      </c>
      <c r="B26" s="39" t="s">
        <v>22</v>
      </c>
      <c r="C26" s="40"/>
      <c r="D26" s="41"/>
      <c r="E26" s="18" t="str">
        <f>Tabla199[[#This Row],[ID]]</f>
        <v/>
      </c>
    </row>
    <row r="27" spans="1:5" x14ac:dyDescent="0.2">
      <c r="A27" s="17" t="str">
        <f>IF(Tabla199[[#This Row],[Alumno]]="","",ROW()-1)</f>
        <v/>
      </c>
      <c r="B27" s="39" t="s">
        <v>22</v>
      </c>
      <c r="C27" s="40"/>
      <c r="D27" s="34"/>
      <c r="E27" s="10" t="str">
        <f>Tabla199[[#This Row],[ID]]</f>
        <v/>
      </c>
    </row>
    <row r="28" spans="1:5" x14ac:dyDescent="0.2">
      <c r="A28" s="17" t="str">
        <f>IF(Tabla199[[#This Row],[Alumno]]="","",ROW()-1)</f>
        <v/>
      </c>
      <c r="B28" s="39" t="s">
        <v>22</v>
      </c>
      <c r="C28" s="40"/>
      <c r="D28" s="34"/>
      <c r="E28" s="10" t="str">
        <f>Tabla199[[#This Row],[ID]]</f>
        <v/>
      </c>
    </row>
    <row r="29" spans="1:5" x14ac:dyDescent="0.2">
      <c r="A29" s="17" t="str">
        <f>IF(Tabla199[[#This Row],[Alumno]]="","",ROW()-1)</f>
        <v/>
      </c>
      <c r="B29" s="39" t="s">
        <v>23</v>
      </c>
      <c r="C29" s="40"/>
      <c r="D29" s="34"/>
      <c r="E29" s="10" t="str">
        <f>Tabla199[[#This Row],[ID]]</f>
        <v/>
      </c>
    </row>
    <row r="30" spans="1:5" x14ac:dyDescent="0.2">
      <c r="A30" s="17" t="str">
        <f>IF(Tabla199[[#This Row],[Alumno]]="","",ROW()-1)</f>
        <v/>
      </c>
      <c r="B30" s="39" t="s">
        <v>23</v>
      </c>
      <c r="C30" s="40"/>
      <c r="D30" s="34"/>
      <c r="E30" s="10" t="str">
        <f>Tabla199[[#This Row],[ID]]</f>
        <v/>
      </c>
    </row>
    <row r="31" spans="1:5" x14ac:dyDescent="0.2">
      <c r="A31" s="17" t="str">
        <f>IF(Tabla199[[#This Row],[Alumno]]="","",ROW()-1)</f>
        <v/>
      </c>
      <c r="B31" s="39" t="s">
        <v>23</v>
      </c>
      <c r="C31" s="40"/>
      <c r="D31" s="34"/>
      <c r="E31" s="10" t="str">
        <f>Tabla199[[#This Row],[ID]]</f>
        <v/>
      </c>
    </row>
    <row r="32" spans="1:5" x14ac:dyDescent="0.2">
      <c r="A32" s="17" t="str">
        <f>IF(Tabla199[[#This Row],[Alumno]]="","",ROW()-1)</f>
        <v/>
      </c>
      <c r="B32" s="39" t="s">
        <v>23</v>
      </c>
      <c r="C32" s="40"/>
      <c r="D32" s="34"/>
      <c r="E32" s="10" t="str">
        <f>Tabla199[[#This Row],[ID]]</f>
        <v/>
      </c>
    </row>
    <row r="33" spans="1:5" x14ac:dyDescent="0.2">
      <c r="A33" s="17" t="str">
        <f>IF(Tabla199[[#This Row],[Alumno]]="","",ROW()-1)</f>
        <v/>
      </c>
      <c r="B33" s="39" t="s">
        <v>23</v>
      </c>
      <c r="C33" s="40"/>
      <c r="D33" s="34"/>
      <c r="E33" s="10" t="str">
        <f>Tabla199[[#This Row],[ID]]</f>
        <v/>
      </c>
    </row>
    <row r="34" spans="1:5" x14ac:dyDescent="0.2">
      <c r="A34" s="17" t="str">
        <f>IF(Tabla199[[#This Row],[Alumno]]="","",ROW()-1)</f>
        <v/>
      </c>
      <c r="B34" s="39" t="s">
        <v>23</v>
      </c>
      <c r="C34" s="40"/>
      <c r="D34" s="34"/>
      <c r="E34" s="10" t="str">
        <f>Tabla199[[#This Row],[ID]]</f>
        <v/>
      </c>
    </row>
    <row r="35" spans="1:5" x14ac:dyDescent="0.2">
      <c r="A35" s="17" t="str">
        <f>IF(Tabla199[[#This Row],[Alumno]]="","",ROW()-1)</f>
        <v/>
      </c>
      <c r="B35" s="39" t="s">
        <v>23</v>
      </c>
      <c r="C35" s="40"/>
      <c r="D35" s="34"/>
      <c r="E35" s="10" t="str">
        <f>Tabla199[[#This Row],[ID]]</f>
        <v/>
      </c>
    </row>
    <row r="36" spans="1:5" x14ac:dyDescent="0.2">
      <c r="A36" s="17" t="str">
        <f>IF(Tabla199[[#This Row],[Alumno]]="","",ROW()-1)</f>
        <v/>
      </c>
      <c r="B36" s="39" t="s">
        <v>23</v>
      </c>
      <c r="C36" s="40"/>
      <c r="D36" s="34"/>
      <c r="E36" s="10" t="str">
        <f>Tabla199[[#This Row],[ID]]</f>
        <v/>
      </c>
    </row>
    <row r="37" spans="1:5" x14ac:dyDescent="0.2">
      <c r="A37" s="17" t="str">
        <f>IF(Tabla199[[#This Row],[Alumno]]="","",ROW()-1)</f>
        <v/>
      </c>
      <c r="B37" s="39" t="s">
        <v>23</v>
      </c>
      <c r="C37" s="40"/>
      <c r="D37" s="34"/>
      <c r="E37" s="10" t="str">
        <f>Tabla199[[#This Row],[ID]]</f>
        <v/>
      </c>
    </row>
    <row r="38" spans="1:5" x14ac:dyDescent="0.2">
      <c r="A38" s="17" t="str">
        <f>IF(Tabla199[[#This Row],[Alumno]]="","",ROW()-1)</f>
        <v/>
      </c>
      <c r="B38" s="39" t="s">
        <v>23</v>
      </c>
      <c r="C38" s="40"/>
      <c r="D38" s="34"/>
      <c r="E38" s="10" t="str">
        <f>Tabla199[[#This Row],[ID]]</f>
        <v/>
      </c>
    </row>
    <row r="39" spans="1:5" x14ac:dyDescent="0.2">
      <c r="A39" s="17" t="str">
        <f>IF(Tabla199[[#This Row],[Alumno]]="","",ROW()-1)</f>
        <v/>
      </c>
      <c r="B39" s="39" t="s">
        <v>23</v>
      </c>
      <c r="C39" s="40"/>
      <c r="D39" s="34"/>
      <c r="E39" s="10" t="str">
        <f>Tabla199[[#This Row],[ID]]</f>
        <v/>
      </c>
    </row>
    <row r="40" spans="1:5" x14ac:dyDescent="0.2">
      <c r="A40" s="17" t="str">
        <f>IF(Tabla199[[#This Row],[Alumno]]="","",ROW()-1)</f>
        <v/>
      </c>
      <c r="B40" s="39" t="s">
        <v>23</v>
      </c>
      <c r="C40" s="40"/>
      <c r="D40" s="34"/>
      <c r="E40" s="10" t="str">
        <f>Tabla199[[#This Row],[ID]]</f>
        <v/>
      </c>
    </row>
    <row r="41" spans="1:5" x14ac:dyDescent="0.2">
      <c r="A41" s="17" t="str">
        <f>IF(Tabla199[[#This Row],[Alumno]]="","",ROW()-1)</f>
        <v/>
      </c>
      <c r="B41" s="39" t="s">
        <v>23</v>
      </c>
      <c r="C41" s="40"/>
      <c r="D41" s="34"/>
      <c r="E41" s="10" t="str">
        <f>Tabla199[[#This Row],[ID]]</f>
        <v/>
      </c>
    </row>
    <row r="42" spans="1:5" x14ac:dyDescent="0.2">
      <c r="A42" s="17" t="str">
        <f>IF(Tabla199[[#This Row],[Alumno]]="","",ROW()-1)</f>
        <v/>
      </c>
      <c r="B42" s="39" t="s">
        <v>23</v>
      </c>
      <c r="C42" s="40"/>
      <c r="D42" s="34"/>
      <c r="E42" s="10" t="str">
        <f>Tabla199[[#This Row],[ID]]</f>
        <v/>
      </c>
    </row>
    <row r="43" spans="1:5" x14ac:dyDescent="0.2">
      <c r="A43" s="17" t="str">
        <f>IF(Tabla199[[#This Row],[Alumno]]="","",ROW()-1)</f>
        <v/>
      </c>
      <c r="B43" s="39" t="s">
        <v>23</v>
      </c>
      <c r="C43" s="40"/>
      <c r="D43" s="41"/>
      <c r="E43" s="18" t="str">
        <f>Tabla199[[#This Row],[ID]]</f>
        <v/>
      </c>
    </row>
    <row r="44" spans="1:5" x14ac:dyDescent="0.2">
      <c r="A44" s="17" t="str">
        <f>IF(Tabla199[[#This Row],[Alumno]]="","",ROW()-1)</f>
        <v/>
      </c>
      <c r="B44" s="39" t="s">
        <v>23</v>
      </c>
      <c r="C44" s="40"/>
      <c r="D44" s="34"/>
      <c r="E44" s="10" t="str">
        <f>Tabla199[[#This Row],[ID]]</f>
        <v/>
      </c>
    </row>
    <row r="45" spans="1:5" x14ac:dyDescent="0.2">
      <c r="A45" s="17" t="str">
        <f>IF(Tabla199[[#This Row],[Alumno]]="","",ROW()-1)</f>
        <v/>
      </c>
      <c r="B45" s="39" t="s">
        <v>23</v>
      </c>
      <c r="C45" s="40"/>
      <c r="D45" s="41"/>
      <c r="E45" s="18" t="str">
        <f>Tabla199[[#This Row],[ID]]</f>
        <v/>
      </c>
    </row>
    <row r="46" spans="1:5" x14ac:dyDescent="0.2">
      <c r="A46" s="17" t="str">
        <f>IF(Tabla199[[#This Row],[Alumno]]="","",ROW()-1)</f>
        <v/>
      </c>
      <c r="B46" s="39" t="s">
        <v>23</v>
      </c>
      <c r="C46" s="40"/>
      <c r="D46" s="34"/>
      <c r="E46" s="10" t="str">
        <f>Tabla199[[#This Row],[ID]]</f>
        <v/>
      </c>
    </row>
    <row r="47" spans="1:5" x14ac:dyDescent="0.2">
      <c r="A47" s="17" t="str">
        <f>IF(Tabla199[[#This Row],[Alumno]]="","",ROW()-1)</f>
        <v/>
      </c>
      <c r="B47" s="39" t="s">
        <v>23</v>
      </c>
      <c r="C47" s="40"/>
      <c r="D47" s="34"/>
      <c r="E47" s="10" t="str">
        <f>Tabla199[[#This Row],[ID]]</f>
        <v/>
      </c>
    </row>
    <row r="48" spans="1:5" x14ac:dyDescent="0.2">
      <c r="A48" s="17" t="str">
        <f>IF(Tabla199[[#This Row],[Alumno]]="","",ROW()-1)</f>
        <v/>
      </c>
      <c r="B48" s="39" t="s">
        <v>23</v>
      </c>
      <c r="C48" s="40"/>
      <c r="D48" s="34"/>
      <c r="E48" s="10" t="str">
        <f>Tabla199[[#This Row],[ID]]</f>
        <v/>
      </c>
    </row>
    <row r="49" spans="1:5" x14ac:dyDescent="0.2">
      <c r="A49" s="17" t="str">
        <f>IF(Tabla199[[#This Row],[Alumno]]="","",ROW()-1)</f>
        <v/>
      </c>
      <c r="B49" s="39" t="s">
        <v>23</v>
      </c>
      <c r="C49" s="40"/>
      <c r="D49" s="34"/>
      <c r="E49" s="10" t="str">
        <f>Tabla199[[#This Row],[ID]]</f>
        <v/>
      </c>
    </row>
    <row r="50" spans="1:5" x14ac:dyDescent="0.2">
      <c r="A50" s="17" t="str">
        <f>IF(Tabla199[[#This Row],[Alumno]]="","",ROW()-1)</f>
        <v/>
      </c>
      <c r="B50" s="39" t="s">
        <v>23</v>
      </c>
      <c r="C50" s="40"/>
      <c r="D50" s="42"/>
      <c r="E50" s="10" t="str">
        <f>Tabla199[[#This Row],[ID]]</f>
        <v/>
      </c>
    </row>
    <row r="51" spans="1:5" x14ac:dyDescent="0.2">
      <c r="A51" s="17" t="str">
        <f>IF(Tabla199[[#This Row],[Alumno]]="","",ROW()-1)</f>
        <v/>
      </c>
      <c r="B51" s="39" t="s">
        <v>23</v>
      </c>
      <c r="C51" s="40"/>
      <c r="D51" s="42"/>
      <c r="E51" s="10" t="str">
        <f>Tabla199[[#This Row],[ID]]</f>
        <v/>
      </c>
    </row>
    <row r="52" spans="1:5" x14ac:dyDescent="0.2">
      <c r="A52" s="17" t="str">
        <f>IF(Tabla199[[#This Row],[Alumno]]="","",ROW()-1)</f>
        <v/>
      </c>
      <c r="B52" s="39" t="s">
        <v>23</v>
      </c>
      <c r="C52" s="40"/>
      <c r="D52" s="42"/>
      <c r="E52" s="10" t="str">
        <f>Tabla199[[#This Row],[ID]]</f>
        <v/>
      </c>
    </row>
    <row r="53" spans="1:5" x14ac:dyDescent="0.2">
      <c r="A53" s="17" t="str">
        <f>IF(Tabla199[[#This Row],[Alumno]]="","",ROW()-1)</f>
        <v/>
      </c>
      <c r="B53" s="39" t="s">
        <v>23</v>
      </c>
      <c r="C53" s="40"/>
      <c r="D53" s="42"/>
      <c r="E53" s="10" t="str">
        <f>Tabla199[[#This Row],[ID]]</f>
        <v/>
      </c>
    </row>
    <row r="54" spans="1:5" x14ac:dyDescent="0.2">
      <c r="A54" s="17" t="str">
        <f>IF(Tabla199[[#This Row],[Alumno]]="","",ROW()-1)</f>
        <v/>
      </c>
      <c r="B54" s="39" t="s">
        <v>23</v>
      </c>
      <c r="C54" s="40"/>
      <c r="D54" s="42"/>
      <c r="E54" s="10" t="str">
        <f>Tabla199[[#This Row],[ID]]</f>
        <v/>
      </c>
    </row>
    <row r="55" spans="1:5" x14ac:dyDescent="0.2">
      <c r="A55" s="17" t="str">
        <f>IF(Tabla199[[#This Row],[Alumno]]="","",ROW()-1)</f>
        <v/>
      </c>
      <c r="B55" s="39" t="s">
        <v>23</v>
      </c>
      <c r="C55" s="40"/>
      <c r="D55" s="42"/>
      <c r="E55" s="10" t="str">
        <f>Tabla199[[#This Row],[ID]]</f>
        <v/>
      </c>
    </row>
    <row r="56" spans="1:5" x14ac:dyDescent="0.2">
      <c r="A56" s="17" t="str">
        <f>IF(Tabla199[[#This Row],[Alumno]]="","",ROW()-1)</f>
        <v/>
      </c>
      <c r="B56" s="39" t="s">
        <v>142</v>
      </c>
      <c r="C56" s="40"/>
      <c r="D56" s="42"/>
      <c r="E56" s="10" t="str">
        <f>Tabla199[[#This Row],[ID]]</f>
        <v/>
      </c>
    </row>
    <row r="57" spans="1:5" x14ac:dyDescent="0.2">
      <c r="A57" s="17" t="str">
        <f>IF(Tabla199[[#This Row],[Alumno]]="","",ROW()-1)</f>
        <v/>
      </c>
      <c r="B57" s="39" t="s">
        <v>142</v>
      </c>
      <c r="C57" s="40"/>
      <c r="D57" s="42"/>
      <c r="E57" s="10" t="str">
        <f>Tabla199[[#This Row],[ID]]</f>
        <v/>
      </c>
    </row>
    <row r="58" spans="1:5" x14ac:dyDescent="0.2">
      <c r="A58" s="17" t="str">
        <f>IF(Tabla199[[#This Row],[Alumno]]="","",ROW()-1)</f>
        <v/>
      </c>
      <c r="B58" s="39" t="s">
        <v>142</v>
      </c>
      <c r="C58" s="40"/>
      <c r="D58" s="42"/>
      <c r="E58" s="10" t="str">
        <f>Tabla199[[#This Row],[ID]]</f>
        <v/>
      </c>
    </row>
    <row r="59" spans="1:5" x14ac:dyDescent="0.2">
      <c r="A59" s="17" t="str">
        <f>IF(Tabla199[[#This Row],[Alumno]]="","",ROW()-1)</f>
        <v/>
      </c>
      <c r="B59" s="39" t="s">
        <v>142</v>
      </c>
      <c r="C59" s="40"/>
      <c r="D59" s="42"/>
      <c r="E59" s="10" t="str">
        <f>Tabla199[[#This Row],[ID]]</f>
        <v/>
      </c>
    </row>
    <row r="60" spans="1:5" x14ac:dyDescent="0.2">
      <c r="A60" s="17" t="str">
        <f>IF(Tabla199[[#This Row],[Alumno]]="","",ROW()-1)</f>
        <v/>
      </c>
      <c r="B60" s="39" t="s">
        <v>142</v>
      </c>
      <c r="C60" s="40"/>
      <c r="D60" s="42"/>
      <c r="E60" s="10" t="str">
        <f>Tabla199[[#This Row],[ID]]</f>
        <v/>
      </c>
    </row>
    <row r="61" spans="1:5" x14ac:dyDescent="0.2">
      <c r="A61" s="17" t="str">
        <f>IF(Tabla199[[#This Row],[Alumno]]="","",ROW()-1)</f>
        <v/>
      </c>
      <c r="B61" s="39" t="s">
        <v>142</v>
      </c>
      <c r="C61" s="40"/>
      <c r="D61" s="42"/>
      <c r="E61" s="10" t="str">
        <f>Tabla199[[#This Row],[ID]]</f>
        <v/>
      </c>
    </row>
    <row r="62" spans="1:5" x14ac:dyDescent="0.2">
      <c r="A62" s="17" t="str">
        <f>IF(Tabla199[[#This Row],[Alumno]]="","",ROW()-1)</f>
        <v/>
      </c>
      <c r="B62" s="39" t="s">
        <v>142</v>
      </c>
      <c r="C62" s="40"/>
      <c r="D62" s="41"/>
      <c r="E62" s="18" t="str">
        <f>Tabla199[[#This Row],[ID]]</f>
        <v/>
      </c>
    </row>
    <row r="63" spans="1:5" x14ac:dyDescent="0.2">
      <c r="A63" s="17" t="str">
        <f>IF(Tabla199[[#This Row],[Alumno]]="","",ROW()-1)</f>
        <v/>
      </c>
      <c r="B63" s="39" t="s">
        <v>142</v>
      </c>
      <c r="C63" s="40"/>
      <c r="D63" s="41"/>
      <c r="E63" s="18" t="str">
        <f>Tabla199[[#This Row],[ID]]</f>
        <v/>
      </c>
    </row>
    <row r="64" spans="1:5" x14ac:dyDescent="0.2">
      <c r="A64" s="17" t="str">
        <f>IF(Tabla199[[#This Row],[Alumno]]="","",ROW()-1)</f>
        <v/>
      </c>
      <c r="B64" s="39" t="s">
        <v>142</v>
      </c>
      <c r="C64" s="40"/>
      <c r="D64" s="42"/>
      <c r="E64" s="10" t="str">
        <f>Tabla199[[#This Row],[ID]]</f>
        <v/>
      </c>
    </row>
    <row r="65" spans="1:5" x14ac:dyDescent="0.2">
      <c r="A65" s="17" t="str">
        <f>IF(Tabla199[[#This Row],[Alumno]]="","",ROW()-1)</f>
        <v/>
      </c>
      <c r="B65" s="39" t="s">
        <v>142</v>
      </c>
      <c r="C65" s="40"/>
      <c r="D65" s="41"/>
      <c r="E65" s="18" t="str">
        <f>Tabla199[[#This Row],[ID]]</f>
        <v/>
      </c>
    </row>
    <row r="66" spans="1:5" x14ac:dyDescent="0.2">
      <c r="A66" s="17" t="str">
        <f>IF(Tabla199[[#This Row],[Alumno]]="","",ROW()-1)</f>
        <v/>
      </c>
      <c r="B66" s="39" t="s">
        <v>142</v>
      </c>
      <c r="C66" s="40"/>
      <c r="D66" s="42"/>
      <c r="E66" s="10" t="str">
        <f>Tabla199[[#This Row],[ID]]</f>
        <v/>
      </c>
    </row>
    <row r="67" spans="1:5" x14ac:dyDescent="0.2">
      <c r="A67" s="17" t="str">
        <f>IF(Tabla199[[#This Row],[Alumno]]="","",ROW()-1)</f>
        <v/>
      </c>
      <c r="B67" s="39" t="s">
        <v>142</v>
      </c>
      <c r="C67" s="40"/>
      <c r="D67" s="42"/>
      <c r="E67" s="10" t="str">
        <f>Tabla199[[#This Row],[ID]]</f>
        <v/>
      </c>
    </row>
    <row r="68" spans="1:5" x14ac:dyDescent="0.2">
      <c r="A68" s="17" t="str">
        <f>IF(Tabla199[[#This Row],[Alumno]]="","",ROW()-1)</f>
        <v/>
      </c>
      <c r="B68" s="39" t="s">
        <v>142</v>
      </c>
      <c r="C68" s="40"/>
      <c r="D68" s="42"/>
      <c r="E68" s="10" t="str">
        <f>Tabla199[[#This Row],[ID]]</f>
        <v/>
      </c>
    </row>
    <row r="69" spans="1:5" x14ac:dyDescent="0.2">
      <c r="A69" s="17" t="str">
        <f>IF(Tabla199[[#This Row],[Alumno]]="","",ROW()-1)</f>
        <v/>
      </c>
      <c r="B69" s="39" t="s">
        <v>142</v>
      </c>
      <c r="C69" s="40"/>
      <c r="D69" s="41"/>
      <c r="E69" s="18" t="str">
        <f>Tabla199[[#This Row],[ID]]</f>
        <v/>
      </c>
    </row>
    <row r="70" spans="1:5" x14ac:dyDescent="0.2">
      <c r="A70" s="17" t="str">
        <f>IF(Tabla199[[#This Row],[Alumno]]="","",ROW()-1)</f>
        <v/>
      </c>
      <c r="B70" s="39" t="s">
        <v>142</v>
      </c>
      <c r="C70" s="40"/>
      <c r="D70" s="42"/>
      <c r="E70" s="10" t="str">
        <f>Tabla199[[#This Row],[ID]]</f>
        <v/>
      </c>
    </row>
    <row r="71" spans="1:5" x14ac:dyDescent="0.2">
      <c r="A71" s="17" t="str">
        <f>IF(Tabla199[[#This Row],[Alumno]]="","",ROW()-1)</f>
        <v/>
      </c>
      <c r="B71" s="39" t="s">
        <v>142</v>
      </c>
      <c r="C71" s="40"/>
      <c r="D71" s="42"/>
      <c r="E71" s="10" t="str">
        <f>Tabla199[[#This Row],[ID]]</f>
        <v/>
      </c>
    </row>
    <row r="72" spans="1:5" x14ac:dyDescent="0.2">
      <c r="A72" s="17" t="str">
        <f>IF(Tabla199[[#This Row],[Alumno]]="","",ROW()-1)</f>
        <v/>
      </c>
      <c r="B72" s="39" t="s">
        <v>142</v>
      </c>
      <c r="C72" s="40"/>
      <c r="D72" s="42"/>
      <c r="E72" s="10" t="str">
        <f>Tabla199[[#This Row],[ID]]</f>
        <v/>
      </c>
    </row>
    <row r="73" spans="1:5" x14ac:dyDescent="0.2">
      <c r="A73" s="17" t="str">
        <f>IF(Tabla199[[#This Row],[Alumno]]="","",ROW()-1)</f>
        <v/>
      </c>
      <c r="B73" s="39" t="s">
        <v>142</v>
      </c>
      <c r="C73" s="40"/>
      <c r="D73" s="42"/>
      <c r="E73" s="10" t="str">
        <f>Tabla199[[#This Row],[ID]]</f>
        <v/>
      </c>
    </row>
    <row r="74" spans="1:5" x14ac:dyDescent="0.2">
      <c r="A74" s="17" t="str">
        <f>IF(Tabla199[[#This Row],[Alumno]]="","",ROW()-1)</f>
        <v/>
      </c>
      <c r="B74" s="39" t="s">
        <v>142</v>
      </c>
      <c r="C74" s="40"/>
      <c r="D74" s="42"/>
      <c r="E74" s="10" t="str">
        <f>Tabla199[[#This Row],[ID]]</f>
        <v/>
      </c>
    </row>
    <row r="75" spans="1:5" x14ac:dyDescent="0.2">
      <c r="A75" s="17" t="str">
        <f>IF(Tabla199[[#This Row],[Alumno]]="","",ROW()-1)</f>
        <v/>
      </c>
      <c r="B75" s="39" t="s">
        <v>142</v>
      </c>
      <c r="C75" s="40"/>
      <c r="D75" s="42"/>
      <c r="E75" s="10" t="str">
        <f>Tabla199[[#This Row],[ID]]</f>
        <v/>
      </c>
    </row>
    <row r="76" spans="1:5" x14ac:dyDescent="0.2">
      <c r="A76" s="17" t="str">
        <f>IF(Tabla199[[#This Row],[Alumno]]="","",ROW()-1)</f>
        <v/>
      </c>
      <c r="B76" s="39" t="s">
        <v>142</v>
      </c>
      <c r="C76" s="40"/>
      <c r="D76" s="42"/>
      <c r="E76" s="10" t="str">
        <f>Tabla199[[#This Row],[ID]]</f>
        <v/>
      </c>
    </row>
    <row r="77" spans="1:5" x14ac:dyDescent="0.2">
      <c r="A77" s="17" t="str">
        <f>IF(Tabla199[[#This Row],[Alumno]]="","",ROW()-1)</f>
        <v/>
      </c>
      <c r="B77" s="39" t="s">
        <v>142</v>
      </c>
      <c r="C77" s="40"/>
      <c r="D77" s="42"/>
      <c r="E77" s="10" t="str">
        <f>Tabla199[[#This Row],[ID]]</f>
        <v/>
      </c>
    </row>
    <row r="78" spans="1:5" x14ac:dyDescent="0.2">
      <c r="A78" s="17" t="str">
        <f>IF(Tabla199[[#This Row],[Alumno]]="","",ROW()-1)</f>
        <v/>
      </c>
      <c r="B78" s="39" t="s">
        <v>142</v>
      </c>
      <c r="C78" s="40"/>
      <c r="D78" s="42"/>
      <c r="E78" s="10" t="str">
        <f>Tabla199[[#This Row],[ID]]</f>
        <v/>
      </c>
    </row>
    <row r="79" spans="1:5" x14ac:dyDescent="0.2">
      <c r="A79" s="17" t="str">
        <f>IF(Tabla199[[#This Row],[Alumno]]="","",ROW()-1)</f>
        <v/>
      </c>
      <c r="B79" s="39" t="s">
        <v>142</v>
      </c>
      <c r="C79" s="40"/>
      <c r="D79" s="42"/>
      <c r="E79" s="10" t="str">
        <f>Tabla199[[#This Row],[ID]]</f>
        <v/>
      </c>
    </row>
    <row r="80" spans="1:5" x14ac:dyDescent="0.2">
      <c r="A80" s="17" t="str">
        <f>IF(Tabla199[[#This Row],[Alumno]]="","",ROW()-1)</f>
        <v/>
      </c>
      <c r="B80" s="39" t="s">
        <v>142</v>
      </c>
      <c r="C80" s="40"/>
      <c r="D80" s="42"/>
      <c r="E80" s="10" t="str">
        <f>Tabla199[[#This Row],[ID]]</f>
        <v/>
      </c>
    </row>
    <row r="81" spans="1:5" x14ac:dyDescent="0.2">
      <c r="A81" s="17" t="str">
        <f>IF(Tabla199[[#This Row],[Alumno]]="","",ROW()-1)</f>
        <v/>
      </c>
      <c r="B81" s="39" t="s">
        <v>142</v>
      </c>
      <c r="C81" s="40"/>
      <c r="D81" s="42"/>
      <c r="E81" s="10" t="str">
        <f>Tabla199[[#This Row],[ID]]</f>
        <v/>
      </c>
    </row>
    <row r="82" spans="1:5" x14ac:dyDescent="0.2">
      <c r="A82" s="17" t="str">
        <f>IF(Tabla199[[#This Row],[Alumno]]="","",ROW()-1)</f>
        <v/>
      </c>
      <c r="B82" s="39" t="s">
        <v>142</v>
      </c>
      <c r="C82" s="40"/>
      <c r="D82" s="42"/>
      <c r="E82" s="10" t="str">
        <f>Tabla199[[#This Row],[ID]]</f>
        <v/>
      </c>
    </row>
    <row r="83" spans="1:5" x14ac:dyDescent="0.2">
      <c r="A83" s="17" t="str">
        <f>IF(Tabla199[[#This Row],[Alumno]]="","",ROW()-1)</f>
        <v/>
      </c>
      <c r="B83" s="39" t="s">
        <v>143</v>
      </c>
      <c r="C83" s="40"/>
      <c r="D83" s="42"/>
      <c r="E83" s="10" t="str">
        <f>Tabla199[[#This Row],[ID]]</f>
        <v/>
      </c>
    </row>
    <row r="84" spans="1:5" x14ac:dyDescent="0.2">
      <c r="A84" s="17" t="str">
        <f>IF(Tabla199[[#This Row],[Alumno]]="","",ROW()-1)</f>
        <v/>
      </c>
      <c r="B84" s="39" t="s">
        <v>143</v>
      </c>
      <c r="C84" s="40"/>
      <c r="D84" s="42"/>
      <c r="E84" s="10" t="str">
        <f>Tabla199[[#This Row],[ID]]</f>
        <v/>
      </c>
    </row>
    <row r="85" spans="1:5" x14ac:dyDescent="0.2">
      <c r="A85" s="17" t="str">
        <f>IF(Tabla199[[#This Row],[Alumno]]="","",ROW()-1)</f>
        <v/>
      </c>
      <c r="B85" s="39" t="s">
        <v>143</v>
      </c>
      <c r="C85" s="40"/>
      <c r="D85" s="41"/>
      <c r="E85" s="18" t="str">
        <f>Tabla199[[#This Row],[ID]]</f>
        <v/>
      </c>
    </row>
    <row r="86" spans="1:5" x14ac:dyDescent="0.2">
      <c r="A86" s="17" t="str">
        <f>IF(Tabla199[[#This Row],[Alumno]]="","",ROW()-1)</f>
        <v/>
      </c>
      <c r="B86" s="39" t="s">
        <v>143</v>
      </c>
      <c r="C86" s="40"/>
      <c r="D86" s="42"/>
      <c r="E86" s="10" t="str">
        <f>Tabla199[[#This Row],[ID]]</f>
        <v/>
      </c>
    </row>
    <row r="87" spans="1:5" x14ac:dyDescent="0.2">
      <c r="A87" s="17" t="str">
        <f>IF(Tabla199[[#This Row],[Alumno]]="","",ROW()-1)</f>
        <v/>
      </c>
      <c r="B87" s="39" t="s">
        <v>143</v>
      </c>
      <c r="C87" s="40"/>
      <c r="D87" s="42"/>
      <c r="E87" s="10" t="str">
        <f>Tabla199[[#This Row],[ID]]</f>
        <v/>
      </c>
    </row>
    <row r="88" spans="1:5" x14ac:dyDescent="0.2">
      <c r="A88" s="17" t="str">
        <f>IF(Tabla199[[#This Row],[Alumno]]="","",ROW()-1)</f>
        <v/>
      </c>
      <c r="B88" s="39" t="s">
        <v>143</v>
      </c>
      <c r="C88" s="40"/>
      <c r="D88" s="42"/>
      <c r="E88" s="10" t="str">
        <f>Tabla199[[#This Row],[ID]]</f>
        <v/>
      </c>
    </row>
    <row r="89" spans="1:5" x14ac:dyDescent="0.2">
      <c r="A89" s="17" t="str">
        <f>IF(Tabla199[[#This Row],[Alumno]]="","",ROW()-1)</f>
        <v/>
      </c>
      <c r="B89" s="39" t="s">
        <v>143</v>
      </c>
      <c r="C89" s="40"/>
      <c r="D89" s="42"/>
      <c r="E89" s="10" t="str">
        <f>Tabla199[[#This Row],[ID]]</f>
        <v/>
      </c>
    </row>
    <row r="90" spans="1:5" x14ac:dyDescent="0.2">
      <c r="A90" s="17" t="str">
        <f>IF(Tabla199[[#This Row],[Alumno]]="","",ROW()-1)</f>
        <v/>
      </c>
      <c r="B90" s="39" t="s">
        <v>143</v>
      </c>
      <c r="C90" s="40"/>
      <c r="D90" s="42"/>
      <c r="E90" s="10" t="str">
        <f>Tabla199[[#This Row],[ID]]</f>
        <v/>
      </c>
    </row>
    <row r="91" spans="1:5" x14ac:dyDescent="0.2">
      <c r="A91" s="17" t="str">
        <f>IF(Tabla199[[#This Row],[Alumno]]="","",ROW()-1)</f>
        <v/>
      </c>
      <c r="B91" s="39" t="s">
        <v>143</v>
      </c>
      <c r="C91" s="40"/>
      <c r="D91" s="42"/>
      <c r="E91" s="10" t="str">
        <f>Tabla199[[#This Row],[ID]]</f>
        <v/>
      </c>
    </row>
    <row r="92" spans="1:5" x14ac:dyDescent="0.2">
      <c r="A92" s="17" t="str">
        <f>IF(Tabla199[[#This Row],[Alumno]]="","",ROW()-1)</f>
        <v/>
      </c>
      <c r="B92" s="39" t="s">
        <v>143</v>
      </c>
      <c r="C92" s="40"/>
      <c r="D92" s="42"/>
      <c r="E92" s="10" t="str">
        <f>Tabla199[[#This Row],[ID]]</f>
        <v/>
      </c>
    </row>
    <row r="93" spans="1:5" x14ac:dyDescent="0.2">
      <c r="A93" s="17" t="str">
        <f>IF(Tabla199[[#This Row],[Alumno]]="","",ROW()-1)</f>
        <v/>
      </c>
      <c r="B93" s="39" t="s">
        <v>143</v>
      </c>
      <c r="C93" s="40"/>
      <c r="D93" s="42"/>
      <c r="E93" s="10" t="str">
        <f>Tabla199[[#This Row],[ID]]</f>
        <v/>
      </c>
    </row>
    <row r="94" spans="1:5" x14ac:dyDescent="0.2">
      <c r="A94" s="17" t="str">
        <f>IF(Tabla199[[#This Row],[Alumno]]="","",ROW()-1)</f>
        <v/>
      </c>
      <c r="B94" s="39" t="s">
        <v>143</v>
      </c>
      <c r="C94" s="40"/>
      <c r="D94" s="42"/>
      <c r="E94" s="10" t="str">
        <f>Tabla199[[#This Row],[ID]]</f>
        <v/>
      </c>
    </row>
    <row r="95" spans="1:5" x14ac:dyDescent="0.2">
      <c r="A95" s="17" t="str">
        <f>IF(Tabla199[[#This Row],[Alumno]]="","",ROW()-1)</f>
        <v/>
      </c>
      <c r="B95" s="39" t="s">
        <v>143</v>
      </c>
      <c r="C95" s="40"/>
      <c r="D95" s="42"/>
      <c r="E95" s="10" t="str">
        <f>Tabla199[[#This Row],[ID]]</f>
        <v/>
      </c>
    </row>
    <row r="96" spans="1:5" x14ac:dyDescent="0.2">
      <c r="A96" s="17" t="str">
        <f>IF(Tabla199[[#This Row],[Alumno]]="","",ROW()-1)</f>
        <v/>
      </c>
      <c r="B96" s="39" t="s">
        <v>143</v>
      </c>
      <c r="C96" s="40"/>
      <c r="D96" s="42"/>
      <c r="E96" s="10" t="str">
        <f>Tabla199[[#This Row],[ID]]</f>
        <v/>
      </c>
    </row>
    <row r="97" spans="1:5" x14ac:dyDescent="0.2">
      <c r="A97" s="17" t="str">
        <f>IF(Tabla199[[#This Row],[Alumno]]="","",ROW()-1)</f>
        <v/>
      </c>
      <c r="B97" s="39" t="s">
        <v>143</v>
      </c>
      <c r="C97" s="40"/>
      <c r="D97" s="42"/>
      <c r="E97" s="10" t="str">
        <f>Tabla199[[#This Row],[ID]]</f>
        <v/>
      </c>
    </row>
    <row r="98" spans="1:5" x14ac:dyDescent="0.2">
      <c r="A98" s="17" t="str">
        <f>IF(Tabla199[[#This Row],[Alumno]]="","",ROW()-1)</f>
        <v/>
      </c>
      <c r="B98" s="39" t="s">
        <v>143</v>
      </c>
      <c r="C98" s="40"/>
      <c r="D98" s="42"/>
      <c r="E98" s="10" t="str">
        <f>Tabla199[[#This Row],[ID]]</f>
        <v/>
      </c>
    </row>
    <row r="99" spans="1:5" x14ac:dyDescent="0.2">
      <c r="A99" s="17" t="str">
        <f>IF(Tabla199[[#This Row],[Alumno]]="","",ROW()-1)</f>
        <v/>
      </c>
      <c r="B99" s="39" t="s">
        <v>143</v>
      </c>
      <c r="C99" s="40"/>
      <c r="D99" s="42"/>
      <c r="E99" s="10" t="str">
        <f>Tabla199[[#This Row],[ID]]</f>
        <v/>
      </c>
    </row>
    <row r="100" spans="1:5" x14ac:dyDescent="0.2">
      <c r="A100" s="17" t="str">
        <f>IF(Tabla199[[#This Row],[Alumno]]="","",ROW()-1)</f>
        <v/>
      </c>
      <c r="B100" s="39" t="s">
        <v>143</v>
      </c>
      <c r="C100" s="40"/>
      <c r="D100" s="42"/>
      <c r="E100" s="10" t="str">
        <f>Tabla199[[#This Row],[ID]]</f>
        <v/>
      </c>
    </row>
    <row r="101" spans="1:5" x14ac:dyDescent="0.2">
      <c r="A101" s="17" t="str">
        <f>IF(Tabla199[[#This Row],[Alumno]]="","",ROW()-1)</f>
        <v/>
      </c>
      <c r="B101" s="39" t="s">
        <v>143</v>
      </c>
      <c r="C101" s="40"/>
      <c r="D101" s="42"/>
      <c r="E101" s="10" t="str">
        <f>Tabla199[[#This Row],[ID]]</f>
        <v/>
      </c>
    </row>
    <row r="102" spans="1:5" x14ac:dyDescent="0.2">
      <c r="A102" s="17" t="str">
        <f>IF(Tabla199[[#This Row],[Alumno]]="","",ROW()-1)</f>
        <v/>
      </c>
      <c r="B102" s="39" t="s">
        <v>143</v>
      </c>
      <c r="C102" s="40"/>
      <c r="D102" s="42"/>
      <c r="E102" s="10" t="str">
        <f>Tabla199[[#This Row],[ID]]</f>
        <v/>
      </c>
    </row>
    <row r="103" spans="1:5" x14ac:dyDescent="0.2">
      <c r="A103" s="17" t="str">
        <f>IF(Tabla199[[#This Row],[Alumno]]="","",ROW()-1)</f>
        <v/>
      </c>
      <c r="B103" s="39" t="s">
        <v>143</v>
      </c>
      <c r="C103" s="40"/>
      <c r="D103" s="42"/>
      <c r="E103" s="10" t="str">
        <f>Tabla199[[#This Row],[ID]]</f>
        <v/>
      </c>
    </row>
    <row r="104" spans="1:5" x14ac:dyDescent="0.2">
      <c r="A104" s="17" t="str">
        <f>IF(Tabla199[[#This Row],[Alumno]]="","",ROW()-1)</f>
        <v/>
      </c>
      <c r="B104" s="39" t="s">
        <v>143</v>
      </c>
      <c r="C104" s="40"/>
      <c r="D104" s="42"/>
      <c r="E104" s="10" t="str">
        <f>Tabla199[[#This Row],[ID]]</f>
        <v/>
      </c>
    </row>
    <row r="105" spans="1:5" x14ac:dyDescent="0.2">
      <c r="A105" s="17" t="str">
        <f>IF(Tabla199[[#This Row],[Alumno]]="","",ROW()-1)</f>
        <v/>
      </c>
      <c r="B105" s="39" t="s">
        <v>143</v>
      </c>
      <c r="C105" s="40"/>
      <c r="D105" s="42"/>
      <c r="E105" s="10" t="str">
        <f>Tabla199[[#This Row],[ID]]</f>
        <v/>
      </c>
    </row>
    <row r="106" spans="1:5" x14ac:dyDescent="0.2">
      <c r="A106" s="17" t="str">
        <f>IF(Tabla199[[#This Row],[Alumno]]="","",ROW()-1)</f>
        <v/>
      </c>
      <c r="B106" s="39" t="s">
        <v>143</v>
      </c>
      <c r="C106" s="40"/>
      <c r="D106" s="41"/>
      <c r="E106" s="18" t="str">
        <f>Tabla199[[#This Row],[ID]]</f>
        <v/>
      </c>
    </row>
    <row r="107" spans="1:5" x14ac:dyDescent="0.2">
      <c r="A107" s="17" t="str">
        <f>IF(Tabla199[[#This Row],[Alumno]]="","",ROW()-1)</f>
        <v/>
      </c>
      <c r="B107" s="39" t="s">
        <v>143</v>
      </c>
      <c r="C107" s="40"/>
      <c r="D107" s="42"/>
      <c r="E107" s="10" t="str">
        <f>Tabla199[[#This Row],[ID]]</f>
        <v/>
      </c>
    </row>
    <row r="108" spans="1:5" x14ac:dyDescent="0.2">
      <c r="A108" s="17" t="str">
        <f>IF(Tabla199[[#This Row],[Alumno]]="","",ROW()-1)</f>
        <v/>
      </c>
      <c r="B108" s="39" t="s">
        <v>143</v>
      </c>
      <c r="C108" s="40"/>
      <c r="D108" s="42"/>
      <c r="E108" s="10" t="str">
        <f>Tabla199[[#This Row],[ID]]</f>
        <v/>
      </c>
    </row>
    <row r="109" spans="1:5" x14ac:dyDescent="0.2">
      <c r="A109" s="17" t="str">
        <f>IF(Tabla199[[#This Row],[Alumno]]="","",ROW()-1)</f>
        <v/>
      </c>
      <c r="B109" s="39" t="s">
        <v>144</v>
      </c>
      <c r="C109" s="40"/>
      <c r="D109" s="41"/>
      <c r="E109" s="18" t="str">
        <f>Tabla199[[#This Row],[ID]]</f>
        <v/>
      </c>
    </row>
    <row r="110" spans="1:5" x14ac:dyDescent="0.2">
      <c r="A110" s="17" t="str">
        <f>IF(Tabla199[[#This Row],[Alumno]]="","",ROW()-1)</f>
        <v/>
      </c>
      <c r="B110" s="39" t="s">
        <v>144</v>
      </c>
      <c r="C110" s="40"/>
      <c r="D110" s="42"/>
      <c r="E110" s="10" t="str">
        <f>Tabla199[[#This Row],[ID]]</f>
        <v/>
      </c>
    </row>
    <row r="111" spans="1:5" x14ac:dyDescent="0.2">
      <c r="A111" s="17" t="str">
        <f>IF(Tabla199[[#This Row],[Alumno]]="","",ROW()-1)</f>
        <v/>
      </c>
      <c r="B111" s="39" t="s">
        <v>144</v>
      </c>
      <c r="C111" s="40"/>
      <c r="D111" s="42"/>
      <c r="E111" s="10" t="str">
        <f>Tabla199[[#This Row],[ID]]</f>
        <v/>
      </c>
    </row>
    <row r="112" spans="1:5" x14ac:dyDescent="0.2">
      <c r="A112" s="17" t="str">
        <f>IF(Tabla199[[#This Row],[Alumno]]="","",ROW()-1)</f>
        <v/>
      </c>
      <c r="B112" s="39" t="s">
        <v>144</v>
      </c>
      <c r="C112" s="40"/>
      <c r="D112" s="42"/>
      <c r="E112" s="10" t="str">
        <f>Tabla199[[#This Row],[ID]]</f>
        <v/>
      </c>
    </row>
    <row r="113" spans="1:5" x14ac:dyDescent="0.2">
      <c r="A113" s="17" t="str">
        <f>IF(Tabla199[[#This Row],[Alumno]]="","",ROW()-1)</f>
        <v/>
      </c>
      <c r="B113" s="39" t="s">
        <v>144</v>
      </c>
      <c r="C113" s="40"/>
      <c r="D113" s="42"/>
      <c r="E113" s="10" t="str">
        <f>Tabla199[[#This Row],[ID]]</f>
        <v/>
      </c>
    </row>
    <row r="114" spans="1:5" x14ac:dyDescent="0.2">
      <c r="A114" s="17" t="str">
        <f>IF(Tabla199[[#This Row],[Alumno]]="","",ROW()-1)</f>
        <v/>
      </c>
      <c r="B114" s="39" t="s">
        <v>144</v>
      </c>
      <c r="C114" s="40"/>
      <c r="D114" s="41"/>
      <c r="E114" s="18" t="str">
        <f>Tabla199[[#This Row],[ID]]</f>
        <v/>
      </c>
    </row>
    <row r="115" spans="1:5" x14ac:dyDescent="0.2">
      <c r="A115" s="17" t="str">
        <f>IF(Tabla199[[#This Row],[Alumno]]="","",ROW()-1)</f>
        <v/>
      </c>
      <c r="B115" s="39" t="s">
        <v>144</v>
      </c>
      <c r="C115" s="40"/>
      <c r="D115" s="42"/>
      <c r="E115" s="10" t="str">
        <f>Tabla199[[#This Row],[ID]]</f>
        <v/>
      </c>
    </row>
    <row r="116" spans="1:5" x14ac:dyDescent="0.2">
      <c r="A116" s="17" t="str">
        <f>IF(Tabla199[[#This Row],[Alumno]]="","",ROW()-1)</f>
        <v/>
      </c>
      <c r="B116" s="39" t="s">
        <v>144</v>
      </c>
      <c r="C116" s="40"/>
      <c r="D116" s="42"/>
      <c r="E116" s="10" t="str">
        <f>Tabla199[[#This Row],[ID]]</f>
        <v/>
      </c>
    </row>
    <row r="117" spans="1:5" x14ac:dyDescent="0.2">
      <c r="A117" s="17" t="str">
        <f>IF(Tabla199[[#This Row],[Alumno]]="","",ROW()-1)</f>
        <v/>
      </c>
      <c r="B117" s="39" t="s">
        <v>144</v>
      </c>
      <c r="C117" s="40"/>
      <c r="D117" s="42"/>
      <c r="E117" s="10" t="str">
        <f>Tabla199[[#This Row],[ID]]</f>
        <v/>
      </c>
    </row>
    <row r="118" spans="1:5" x14ac:dyDescent="0.2">
      <c r="A118" s="17" t="str">
        <f>IF(Tabla199[[#This Row],[Alumno]]="","",ROW()-1)</f>
        <v/>
      </c>
      <c r="B118" s="39" t="s">
        <v>144</v>
      </c>
      <c r="C118" s="40"/>
      <c r="D118" s="42"/>
      <c r="E118" s="10" t="str">
        <f>Tabla199[[#This Row],[ID]]</f>
        <v/>
      </c>
    </row>
    <row r="119" spans="1:5" x14ac:dyDescent="0.2">
      <c r="A119" s="17" t="str">
        <f>IF(Tabla199[[#This Row],[Alumno]]="","",ROW()-1)</f>
        <v/>
      </c>
      <c r="B119" s="39" t="s">
        <v>144</v>
      </c>
      <c r="C119" s="40"/>
      <c r="D119" s="42"/>
      <c r="E119" s="10" t="str">
        <f>Tabla199[[#This Row],[ID]]</f>
        <v/>
      </c>
    </row>
    <row r="120" spans="1:5" x14ac:dyDescent="0.2">
      <c r="A120" s="17" t="str">
        <f>IF(Tabla199[[#This Row],[Alumno]]="","",ROW()-1)</f>
        <v/>
      </c>
      <c r="B120" s="39" t="s">
        <v>144</v>
      </c>
      <c r="C120" s="40"/>
      <c r="D120" s="42"/>
      <c r="E120" s="10" t="str">
        <f>Tabla199[[#This Row],[ID]]</f>
        <v/>
      </c>
    </row>
    <row r="121" spans="1:5" x14ac:dyDescent="0.2">
      <c r="A121" s="17" t="str">
        <f>IF(Tabla199[[#This Row],[Alumno]]="","",ROW()-1)</f>
        <v/>
      </c>
      <c r="B121" s="39" t="s">
        <v>144</v>
      </c>
      <c r="C121" s="40"/>
      <c r="D121" s="42"/>
      <c r="E121" s="10" t="str">
        <f>Tabla199[[#This Row],[ID]]</f>
        <v/>
      </c>
    </row>
    <row r="122" spans="1:5" x14ac:dyDescent="0.2">
      <c r="A122" s="17" t="str">
        <f>IF(Tabla199[[#This Row],[Alumno]]="","",ROW()-1)</f>
        <v/>
      </c>
      <c r="B122" s="39" t="s">
        <v>144</v>
      </c>
      <c r="C122" s="40"/>
      <c r="D122" s="42"/>
      <c r="E122" s="10" t="str">
        <f>Tabla199[[#This Row],[ID]]</f>
        <v/>
      </c>
    </row>
    <row r="123" spans="1:5" x14ac:dyDescent="0.2">
      <c r="A123" s="17" t="str">
        <f>IF(Tabla199[[#This Row],[Alumno]]="","",ROW()-1)</f>
        <v/>
      </c>
      <c r="B123" s="39" t="s">
        <v>144</v>
      </c>
      <c r="C123" s="40"/>
      <c r="D123" s="42"/>
      <c r="E123" s="10" t="str">
        <f>Tabla199[[#This Row],[ID]]</f>
        <v/>
      </c>
    </row>
    <row r="124" spans="1:5" x14ac:dyDescent="0.2">
      <c r="A124" s="17" t="str">
        <f>IF(Tabla199[[#This Row],[Alumno]]="","",ROW()-1)</f>
        <v/>
      </c>
      <c r="B124" s="39" t="s">
        <v>144</v>
      </c>
      <c r="C124" s="40"/>
      <c r="D124" s="42"/>
      <c r="E124" s="10" t="str">
        <f>Tabla199[[#This Row],[ID]]</f>
        <v/>
      </c>
    </row>
    <row r="125" spans="1:5" x14ac:dyDescent="0.2">
      <c r="A125" s="17" t="str">
        <f>IF(Tabla199[[#This Row],[Alumno]]="","",ROW()-1)</f>
        <v/>
      </c>
      <c r="B125" s="39" t="s">
        <v>144</v>
      </c>
      <c r="C125" s="40"/>
      <c r="D125" s="42"/>
      <c r="E125" s="10" t="str">
        <f>Tabla199[[#This Row],[ID]]</f>
        <v/>
      </c>
    </row>
    <row r="126" spans="1:5" x14ac:dyDescent="0.2">
      <c r="A126" s="17" t="str">
        <f>IF(Tabla199[[#This Row],[Alumno]]="","",ROW()-1)</f>
        <v/>
      </c>
      <c r="B126" s="39" t="s">
        <v>144</v>
      </c>
      <c r="C126" s="40"/>
      <c r="D126" s="42"/>
      <c r="E126" s="10" t="str">
        <f>Tabla199[[#This Row],[ID]]</f>
        <v/>
      </c>
    </row>
    <row r="127" spans="1:5" x14ac:dyDescent="0.2">
      <c r="A127" s="17" t="str">
        <f>IF(Tabla199[[#This Row],[Alumno]]="","",ROW()-1)</f>
        <v/>
      </c>
      <c r="B127" s="39" t="s">
        <v>144</v>
      </c>
      <c r="C127" s="40"/>
      <c r="D127" s="42"/>
      <c r="E127" s="10" t="str">
        <f>Tabla199[[#This Row],[ID]]</f>
        <v/>
      </c>
    </row>
    <row r="128" spans="1:5" x14ac:dyDescent="0.2">
      <c r="A128" s="17" t="str">
        <f>IF(Tabla199[[#This Row],[Alumno]]="","",ROW()-1)</f>
        <v/>
      </c>
      <c r="B128" s="39" t="s">
        <v>144</v>
      </c>
      <c r="C128" s="40"/>
      <c r="D128" s="42"/>
      <c r="E128" s="10" t="str">
        <f>Tabla199[[#This Row],[ID]]</f>
        <v/>
      </c>
    </row>
    <row r="129" spans="1:5" x14ac:dyDescent="0.2">
      <c r="A129" s="17" t="str">
        <f>IF(Tabla199[[#This Row],[Alumno]]="","",ROW()-1)</f>
        <v/>
      </c>
      <c r="B129" s="39" t="s">
        <v>144</v>
      </c>
      <c r="C129" s="40"/>
      <c r="D129" s="42"/>
      <c r="E129" s="10" t="str">
        <f>Tabla199[[#This Row],[ID]]</f>
        <v/>
      </c>
    </row>
    <row r="130" spans="1:5" x14ac:dyDescent="0.2">
      <c r="A130" s="17" t="str">
        <f>IF(Tabla199[[#This Row],[Alumno]]="","",ROW()-1)</f>
        <v/>
      </c>
      <c r="B130" s="39" t="s">
        <v>144</v>
      </c>
      <c r="C130" s="40"/>
      <c r="D130" s="42"/>
      <c r="E130" s="10" t="str">
        <f>Tabla199[[#This Row],[ID]]</f>
        <v/>
      </c>
    </row>
    <row r="131" spans="1:5" x14ac:dyDescent="0.2">
      <c r="A131" s="17" t="str">
        <f>IF(Tabla199[[#This Row],[Alumno]]="","",ROW()-1)</f>
        <v/>
      </c>
      <c r="B131" s="39" t="s">
        <v>144</v>
      </c>
      <c r="C131" s="40"/>
      <c r="D131" s="42"/>
      <c r="E131" s="10" t="str">
        <f>Tabla199[[#This Row],[ID]]</f>
        <v/>
      </c>
    </row>
    <row r="132" spans="1:5" x14ac:dyDescent="0.2">
      <c r="A132" s="17" t="str">
        <f>IF(Tabla199[[#This Row],[Alumno]]="","",ROW()-1)</f>
        <v/>
      </c>
      <c r="B132" s="39" t="s">
        <v>144</v>
      </c>
      <c r="C132" s="40"/>
      <c r="D132" s="42"/>
      <c r="E132" s="10" t="str">
        <f>Tabla199[[#This Row],[ID]]</f>
        <v/>
      </c>
    </row>
    <row r="133" spans="1:5" x14ac:dyDescent="0.2">
      <c r="A133" s="17" t="str">
        <f>IF(Tabla199[[#This Row],[Alumno]]="","",ROW()-1)</f>
        <v/>
      </c>
      <c r="B133" s="39" t="s">
        <v>144</v>
      </c>
      <c r="C133" s="40"/>
      <c r="D133" s="42"/>
      <c r="E133" s="10" t="str">
        <f>Tabla199[[#This Row],[ID]]</f>
        <v/>
      </c>
    </row>
    <row r="134" spans="1:5" x14ac:dyDescent="0.2">
      <c r="A134" s="17" t="str">
        <f>IF(Tabla199[[#This Row],[Alumno]]="","",ROW()-1)</f>
        <v/>
      </c>
      <c r="B134" s="39" t="s">
        <v>145</v>
      </c>
      <c r="C134" s="40"/>
      <c r="D134" s="42"/>
      <c r="E134" s="10" t="str">
        <f>Tabla199[[#This Row],[ID]]</f>
        <v/>
      </c>
    </row>
    <row r="135" spans="1:5" x14ac:dyDescent="0.2">
      <c r="A135" s="17" t="str">
        <f>IF(Tabla199[[#This Row],[Alumno]]="","",ROW()-1)</f>
        <v/>
      </c>
      <c r="B135" s="39" t="s">
        <v>145</v>
      </c>
      <c r="C135" s="40"/>
      <c r="D135" s="42"/>
      <c r="E135" s="10" t="str">
        <f>Tabla199[[#This Row],[ID]]</f>
        <v/>
      </c>
    </row>
    <row r="136" spans="1:5" x14ac:dyDescent="0.2">
      <c r="A136" s="17" t="str">
        <f>IF(Tabla199[[#This Row],[Alumno]]="","",ROW()-1)</f>
        <v/>
      </c>
      <c r="B136" s="39" t="s">
        <v>145</v>
      </c>
      <c r="C136" s="40"/>
      <c r="D136" s="42"/>
      <c r="E136" s="10" t="str">
        <f>Tabla199[[#This Row],[ID]]</f>
        <v/>
      </c>
    </row>
    <row r="137" spans="1:5" x14ac:dyDescent="0.2">
      <c r="A137" s="17" t="str">
        <f>IF(Tabla199[[#This Row],[Alumno]]="","",ROW()-1)</f>
        <v/>
      </c>
      <c r="B137" s="39" t="s">
        <v>145</v>
      </c>
      <c r="C137" s="40"/>
      <c r="D137" s="42"/>
      <c r="E137" s="10" t="str">
        <f>Tabla199[[#This Row],[ID]]</f>
        <v/>
      </c>
    </row>
    <row r="138" spans="1:5" x14ac:dyDescent="0.2">
      <c r="A138" s="17" t="str">
        <f>IF(Tabla199[[#This Row],[Alumno]]="","",ROW()-1)</f>
        <v/>
      </c>
      <c r="B138" s="39" t="s">
        <v>145</v>
      </c>
      <c r="C138" s="40"/>
      <c r="D138" s="42"/>
      <c r="E138" s="10" t="str">
        <f>Tabla199[[#This Row],[ID]]</f>
        <v/>
      </c>
    </row>
    <row r="139" spans="1:5" x14ac:dyDescent="0.2">
      <c r="A139" s="17" t="str">
        <f>IF(Tabla199[[#This Row],[Alumno]]="","",ROW()-1)</f>
        <v/>
      </c>
      <c r="B139" s="39" t="s">
        <v>145</v>
      </c>
      <c r="C139" s="40"/>
      <c r="D139" s="42"/>
      <c r="E139" s="10" t="str">
        <f>Tabla199[[#This Row],[ID]]</f>
        <v/>
      </c>
    </row>
    <row r="140" spans="1:5" x14ac:dyDescent="0.2">
      <c r="A140" s="17" t="str">
        <f>IF(Tabla199[[#This Row],[Alumno]]="","",ROW()-1)</f>
        <v/>
      </c>
      <c r="B140" s="39" t="s">
        <v>145</v>
      </c>
      <c r="C140" s="40"/>
      <c r="D140" s="42"/>
      <c r="E140" s="10" t="str">
        <f>Tabla199[[#This Row],[ID]]</f>
        <v/>
      </c>
    </row>
    <row r="141" spans="1:5" x14ac:dyDescent="0.2">
      <c r="A141" s="17" t="str">
        <f>IF(Tabla199[[#This Row],[Alumno]]="","",ROW()-1)</f>
        <v/>
      </c>
      <c r="B141" s="39" t="s">
        <v>145</v>
      </c>
      <c r="C141" s="40"/>
      <c r="D141" s="42"/>
      <c r="E141" s="10" t="str">
        <f>Tabla199[[#This Row],[ID]]</f>
        <v/>
      </c>
    </row>
    <row r="142" spans="1:5" x14ac:dyDescent="0.2">
      <c r="A142" s="17" t="str">
        <f>IF(Tabla199[[#This Row],[Alumno]]="","",ROW()-1)</f>
        <v/>
      </c>
      <c r="B142" s="39" t="s">
        <v>145</v>
      </c>
      <c r="C142" s="40"/>
      <c r="D142" s="42"/>
      <c r="E142" s="10" t="str">
        <f>Tabla199[[#This Row],[ID]]</f>
        <v/>
      </c>
    </row>
    <row r="143" spans="1:5" x14ac:dyDescent="0.2">
      <c r="A143" s="17" t="str">
        <f>IF(Tabla199[[#This Row],[Alumno]]="","",ROW()-1)</f>
        <v/>
      </c>
      <c r="B143" s="39" t="s">
        <v>145</v>
      </c>
      <c r="C143" s="40"/>
      <c r="D143" s="42"/>
      <c r="E143" s="10" t="str">
        <f>Tabla199[[#This Row],[ID]]</f>
        <v/>
      </c>
    </row>
    <row r="144" spans="1:5" x14ac:dyDescent="0.2">
      <c r="A144" s="17" t="str">
        <f>IF(Tabla199[[#This Row],[Alumno]]="","",ROW()-1)</f>
        <v/>
      </c>
      <c r="B144" s="39" t="s">
        <v>145</v>
      </c>
      <c r="C144" s="40"/>
      <c r="D144" s="42"/>
      <c r="E144" s="10" t="str">
        <f>Tabla199[[#This Row],[ID]]</f>
        <v/>
      </c>
    </row>
    <row r="145" spans="1:5" x14ac:dyDescent="0.2">
      <c r="A145" s="17" t="str">
        <f>IF(Tabla199[[#This Row],[Alumno]]="","",ROW()-1)</f>
        <v/>
      </c>
      <c r="B145" s="39" t="s">
        <v>145</v>
      </c>
      <c r="C145" s="40"/>
      <c r="D145" s="42"/>
      <c r="E145" s="10" t="str">
        <f>Tabla199[[#This Row],[ID]]</f>
        <v/>
      </c>
    </row>
    <row r="146" spans="1:5" x14ac:dyDescent="0.2">
      <c r="A146" s="17" t="str">
        <f>IF(Tabla199[[#This Row],[Alumno]]="","",ROW()-1)</f>
        <v/>
      </c>
      <c r="B146" s="39" t="s">
        <v>145</v>
      </c>
      <c r="C146" s="40"/>
      <c r="D146" s="42"/>
      <c r="E146" s="10" t="str">
        <f>Tabla199[[#This Row],[ID]]</f>
        <v/>
      </c>
    </row>
    <row r="147" spans="1:5" x14ac:dyDescent="0.2">
      <c r="A147" s="17" t="str">
        <f>IF(Tabla199[[#This Row],[Alumno]]="","",ROW()-1)</f>
        <v/>
      </c>
      <c r="B147" s="39" t="s">
        <v>145</v>
      </c>
      <c r="C147" s="40"/>
      <c r="D147" s="42"/>
      <c r="E147" s="10" t="str">
        <f>Tabla199[[#This Row],[ID]]</f>
        <v/>
      </c>
    </row>
    <row r="148" spans="1:5" x14ac:dyDescent="0.2">
      <c r="A148" s="17" t="str">
        <f>IF(Tabla199[[#This Row],[Alumno]]="","",ROW()-1)</f>
        <v/>
      </c>
      <c r="B148" s="39" t="s">
        <v>145</v>
      </c>
      <c r="C148" s="40"/>
      <c r="D148" s="42"/>
      <c r="E148" s="10" t="str">
        <f>Tabla199[[#This Row],[ID]]</f>
        <v/>
      </c>
    </row>
    <row r="149" spans="1:5" x14ac:dyDescent="0.2">
      <c r="A149" s="17" t="str">
        <f>IF(Tabla199[[#This Row],[Alumno]]="","",ROW()-1)</f>
        <v/>
      </c>
      <c r="B149" s="39" t="s">
        <v>145</v>
      </c>
      <c r="C149" s="40"/>
      <c r="D149" s="42"/>
      <c r="E149" s="10" t="str">
        <f>Tabla199[[#This Row],[ID]]</f>
        <v/>
      </c>
    </row>
    <row r="150" spans="1:5" x14ac:dyDescent="0.2">
      <c r="A150" s="17" t="str">
        <f>IF(Tabla199[[#This Row],[Alumno]]="","",ROW()-1)</f>
        <v/>
      </c>
      <c r="B150" s="39" t="s">
        <v>145</v>
      </c>
      <c r="C150" s="40"/>
      <c r="D150" s="42"/>
      <c r="E150" s="10" t="str">
        <f>Tabla199[[#This Row],[ID]]</f>
        <v/>
      </c>
    </row>
    <row r="151" spans="1:5" x14ac:dyDescent="0.2">
      <c r="A151" s="17" t="str">
        <f>IF(Tabla199[[#This Row],[Alumno]]="","",ROW()-1)</f>
        <v/>
      </c>
      <c r="B151" s="39" t="s">
        <v>145</v>
      </c>
      <c r="C151" s="40"/>
      <c r="D151" s="42"/>
      <c r="E151" s="10" t="str">
        <f>Tabla199[[#This Row],[ID]]</f>
        <v/>
      </c>
    </row>
    <row r="152" spans="1:5" x14ac:dyDescent="0.2">
      <c r="A152" s="17" t="str">
        <f>IF(Tabla199[[#This Row],[Alumno]]="","",ROW()-1)</f>
        <v/>
      </c>
      <c r="B152" s="39" t="s">
        <v>145</v>
      </c>
      <c r="C152" s="40"/>
      <c r="D152" s="42"/>
      <c r="E152" s="10" t="str">
        <f>Tabla199[[#This Row],[ID]]</f>
        <v/>
      </c>
    </row>
    <row r="153" spans="1:5" x14ac:dyDescent="0.2">
      <c r="A153" s="17" t="str">
        <f>IF(Tabla199[[#This Row],[Alumno]]="","",ROW()-1)</f>
        <v/>
      </c>
      <c r="B153" s="39" t="s">
        <v>145</v>
      </c>
      <c r="C153" s="40"/>
      <c r="D153" s="42"/>
      <c r="E153" s="10" t="str">
        <f>Tabla199[[#This Row],[ID]]</f>
        <v/>
      </c>
    </row>
    <row r="154" spans="1:5" x14ac:dyDescent="0.2">
      <c r="A154" s="17" t="str">
        <f>IF(Tabla199[[#This Row],[Alumno]]="","",ROW()-1)</f>
        <v/>
      </c>
      <c r="B154" s="39" t="s">
        <v>145</v>
      </c>
      <c r="C154" s="40"/>
      <c r="D154" s="42"/>
      <c r="E154" s="10" t="str">
        <f>Tabla199[[#This Row],[ID]]</f>
        <v/>
      </c>
    </row>
    <row r="155" spans="1:5" x14ac:dyDescent="0.2">
      <c r="A155" s="17" t="str">
        <f>IF(Tabla199[[#This Row],[Alumno]]="","",ROW()-1)</f>
        <v/>
      </c>
      <c r="B155" s="39" t="s">
        <v>145</v>
      </c>
      <c r="C155" s="40"/>
      <c r="D155" s="42"/>
      <c r="E155" s="10" t="str">
        <f>Tabla199[[#This Row],[ID]]</f>
        <v/>
      </c>
    </row>
    <row r="156" spans="1:5" x14ac:dyDescent="0.2">
      <c r="A156" s="17" t="str">
        <f>IF(Tabla199[[#This Row],[Alumno]]="","",ROW()-1)</f>
        <v/>
      </c>
      <c r="B156" s="39" t="s">
        <v>145</v>
      </c>
      <c r="C156" s="40"/>
      <c r="D156" s="41"/>
      <c r="E156" s="18" t="str">
        <f>Tabla199[[#This Row],[ID]]</f>
        <v/>
      </c>
    </row>
    <row r="157" spans="1:5" x14ac:dyDescent="0.2">
      <c r="A157" s="17" t="str">
        <f>IF(Tabla199[[#This Row],[Alumno]]="","",ROW()-1)</f>
        <v/>
      </c>
      <c r="B157" s="39" t="s">
        <v>145</v>
      </c>
      <c r="C157" s="40"/>
      <c r="D157" s="42"/>
      <c r="E157" s="10" t="str">
        <f>Tabla199[[#This Row],[ID]]</f>
        <v/>
      </c>
    </row>
    <row r="158" spans="1:5" x14ac:dyDescent="0.2">
      <c r="A158" s="17" t="str">
        <f>IF(Tabla199[[#This Row],[Alumno]]="","",ROW()-1)</f>
        <v/>
      </c>
      <c r="B158" s="39" t="s">
        <v>145</v>
      </c>
      <c r="C158" s="40"/>
      <c r="D158" s="42"/>
      <c r="E158" s="10" t="str">
        <f>Tabla199[[#This Row],[ID]]</f>
        <v/>
      </c>
    </row>
    <row r="159" spans="1:5" x14ac:dyDescent="0.2">
      <c r="A159" s="17" t="str">
        <f>IF(Tabla199[[#This Row],[Alumno]]="","",ROW()-1)</f>
        <v/>
      </c>
      <c r="B159" s="39" t="s">
        <v>145</v>
      </c>
      <c r="C159" s="40"/>
      <c r="D159" s="42"/>
      <c r="E159" s="10" t="str">
        <f>Tabla199[[#This Row],[ID]]</f>
        <v/>
      </c>
    </row>
    <row r="160" spans="1:5" x14ac:dyDescent="0.2">
      <c r="A160" s="17" t="str">
        <f>IF(Tabla199[[#This Row],[Alumno]]="","",ROW()-1)</f>
        <v/>
      </c>
      <c r="B160" s="39" t="s">
        <v>145</v>
      </c>
      <c r="C160" s="40"/>
      <c r="D160" s="42"/>
      <c r="E160" s="10" t="str">
        <f>Tabla199[[#This Row],[ID]]</f>
        <v/>
      </c>
    </row>
    <row r="161" spans="1:5" x14ac:dyDescent="0.2">
      <c r="A161" s="17" t="str">
        <f>IF(Tabla199[[#This Row],[Alumno]]="","",ROW()-1)</f>
        <v/>
      </c>
      <c r="B161" s="39" t="s">
        <v>145</v>
      </c>
      <c r="C161" s="40"/>
      <c r="D161" s="42"/>
      <c r="E161" s="10" t="str">
        <f>Tabla199[[#This Row],[ID]]</f>
        <v/>
      </c>
    </row>
    <row r="162" spans="1:5" x14ac:dyDescent="0.2">
      <c r="A162" s="17" t="str">
        <f>IF(Tabla199[[#This Row],[Alumno]]="","",ROW()-1)</f>
        <v/>
      </c>
      <c r="B162" s="39" t="s">
        <v>145</v>
      </c>
      <c r="C162" s="40"/>
      <c r="D162" s="42"/>
      <c r="E162" s="10" t="str">
        <f>Tabla199[[#This Row],[ID]]</f>
        <v/>
      </c>
    </row>
    <row r="163" spans="1:5" x14ac:dyDescent="0.2">
      <c r="A163" s="17" t="str">
        <f>IF(Tabla199[[#This Row],[Alumno]]="","",ROW()-1)</f>
        <v/>
      </c>
      <c r="B163" s="39" t="s">
        <v>146</v>
      </c>
      <c r="C163" s="40"/>
      <c r="D163" s="41"/>
      <c r="E163" s="18" t="str">
        <f>Tabla199[[#This Row],[ID]]</f>
        <v/>
      </c>
    </row>
    <row r="164" spans="1:5" x14ac:dyDescent="0.2">
      <c r="A164" s="17" t="str">
        <f>IF(Tabla199[[#This Row],[Alumno]]="","",ROW()-1)</f>
        <v/>
      </c>
      <c r="B164" s="39" t="s">
        <v>146</v>
      </c>
      <c r="C164" s="40"/>
      <c r="D164" s="42"/>
      <c r="E164" s="10" t="str">
        <f>Tabla199[[#This Row],[ID]]</f>
        <v/>
      </c>
    </row>
    <row r="165" spans="1:5" x14ac:dyDescent="0.2">
      <c r="A165" s="17" t="str">
        <f>IF(Tabla199[[#This Row],[Alumno]]="","",ROW()-1)</f>
        <v/>
      </c>
      <c r="B165" s="39" t="s">
        <v>146</v>
      </c>
      <c r="C165" s="40"/>
      <c r="D165" s="42"/>
      <c r="E165" s="10" t="str">
        <f>Tabla199[[#This Row],[ID]]</f>
        <v/>
      </c>
    </row>
    <row r="166" spans="1:5" x14ac:dyDescent="0.2">
      <c r="A166" s="17" t="str">
        <f>IF(Tabla199[[#This Row],[Alumno]]="","",ROW()-1)</f>
        <v/>
      </c>
      <c r="B166" s="39" t="s">
        <v>146</v>
      </c>
      <c r="C166" s="40"/>
      <c r="D166" s="42"/>
      <c r="E166" s="10" t="str">
        <f>Tabla199[[#This Row],[ID]]</f>
        <v/>
      </c>
    </row>
    <row r="167" spans="1:5" x14ac:dyDescent="0.2">
      <c r="A167" s="17" t="str">
        <f>IF(Tabla199[[#This Row],[Alumno]]="","",ROW()-1)</f>
        <v/>
      </c>
      <c r="B167" s="39" t="s">
        <v>146</v>
      </c>
      <c r="C167" s="40"/>
      <c r="D167" s="42"/>
      <c r="E167" s="10" t="str">
        <f>Tabla199[[#This Row],[ID]]</f>
        <v/>
      </c>
    </row>
    <row r="168" spans="1:5" x14ac:dyDescent="0.2">
      <c r="A168" s="17" t="str">
        <f>IF(Tabla199[[#This Row],[Alumno]]="","",ROW()-1)</f>
        <v/>
      </c>
      <c r="B168" s="39" t="s">
        <v>146</v>
      </c>
      <c r="C168" s="40"/>
      <c r="D168" s="42"/>
      <c r="E168" s="10" t="str">
        <f>Tabla199[[#This Row],[ID]]</f>
        <v/>
      </c>
    </row>
    <row r="169" spans="1:5" x14ac:dyDescent="0.2">
      <c r="A169" s="17" t="str">
        <f>IF(Tabla199[[#This Row],[Alumno]]="","",ROW()-1)</f>
        <v/>
      </c>
      <c r="B169" s="39" t="s">
        <v>146</v>
      </c>
      <c r="C169" s="40"/>
      <c r="D169" s="42"/>
      <c r="E169" s="10" t="str">
        <f>Tabla199[[#This Row],[ID]]</f>
        <v/>
      </c>
    </row>
    <row r="170" spans="1:5" x14ac:dyDescent="0.2">
      <c r="A170" s="17" t="str">
        <f>IF(Tabla199[[#This Row],[Alumno]]="","",ROW()-1)</f>
        <v/>
      </c>
      <c r="B170" s="39" t="s">
        <v>146</v>
      </c>
      <c r="C170" s="40"/>
      <c r="D170" s="42"/>
      <c r="E170" s="10" t="str">
        <f>Tabla199[[#This Row],[ID]]</f>
        <v/>
      </c>
    </row>
    <row r="171" spans="1:5" x14ac:dyDescent="0.2">
      <c r="A171" s="17" t="str">
        <f>IF(Tabla199[[#This Row],[Alumno]]="","",ROW()-1)</f>
        <v/>
      </c>
      <c r="B171" s="39" t="s">
        <v>146</v>
      </c>
      <c r="C171" s="40"/>
      <c r="D171" s="42"/>
      <c r="E171" s="10" t="str">
        <f>Tabla199[[#This Row],[ID]]</f>
        <v/>
      </c>
    </row>
    <row r="172" spans="1:5" x14ac:dyDescent="0.2">
      <c r="A172" s="17" t="str">
        <f>IF(Tabla199[[#This Row],[Alumno]]="","",ROW()-1)</f>
        <v/>
      </c>
      <c r="B172" s="39" t="s">
        <v>146</v>
      </c>
      <c r="C172" s="40"/>
      <c r="D172" s="42"/>
      <c r="E172" s="10" t="str">
        <f>Tabla199[[#This Row],[ID]]</f>
        <v/>
      </c>
    </row>
    <row r="173" spans="1:5" x14ac:dyDescent="0.2">
      <c r="A173" s="17" t="str">
        <f>IF(Tabla199[[#This Row],[Alumno]]="","",ROW()-1)</f>
        <v/>
      </c>
      <c r="B173" s="39" t="s">
        <v>146</v>
      </c>
      <c r="C173" s="40"/>
      <c r="D173" s="42"/>
      <c r="E173" s="10" t="str">
        <f>Tabla199[[#This Row],[ID]]</f>
        <v/>
      </c>
    </row>
    <row r="174" spans="1:5" x14ac:dyDescent="0.2">
      <c r="A174" s="17" t="str">
        <f>IF(Tabla199[[#This Row],[Alumno]]="","",ROW()-1)</f>
        <v/>
      </c>
      <c r="B174" s="39" t="s">
        <v>146</v>
      </c>
      <c r="C174" s="40"/>
      <c r="D174" s="42"/>
      <c r="E174" s="10" t="str">
        <f>Tabla199[[#This Row],[ID]]</f>
        <v/>
      </c>
    </row>
    <row r="175" spans="1:5" x14ac:dyDescent="0.2">
      <c r="A175" s="17" t="str">
        <f>IF(Tabla199[[#This Row],[Alumno]]="","",ROW()-1)</f>
        <v/>
      </c>
      <c r="B175" s="39" t="s">
        <v>146</v>
      </c>
      <c r="C175" s="40"/>
      <c r="D175" s="42"/>
      <c r="E175" s="10" t="str">
        <f>Tabla199[[#This Row],[ID]]</f>
        <v/>
      </c>
    </row>
    <row r="176" spans="1:5" x14ac:dyDescent="0.2">
      <c r="A176" s="17" t="str">
        <f>IF(Tabla199[[#This Row],[Alumno]]="","",ROW()-1)</f>
        <v/>
      </c>
      <c r="B176" s="39" t="s">
        <v>146</v>
      </c>
      <c r="C176" s="40"/>
      <c r="D176" s="42"/>
      <c r="E176" s="10" t="str">
        <f>Tabla199[[#This Row],[ID]]</f>
        <v/>
      </c>
    </row>
    <row r="177" spans="1:5" x14ac:dyDescent="0.2">
      <c r="A177" s="17" t="str">
        <f>IF(Tabla199[[#This Row],[Alumno]]="","",ROW()-1)</f>
        <v/>
      </c>
      <c r="B177" s="39" t="s">
        <v>146</v>
      </c>
      <c r="C177" s="40"/>
      <c r="D177" s="42"/>
      <c r="E177" s="10" t="str">
        <f>Tabla199[[#This Row],[ID]]</f>
        <v/>
      </c>
    </row>
    <row r="178" spans="1:5" x14ac:dyDescent="0.2">
      <c r="A178" s="17" t="str">
        <f>IF(Tabla199[[#This Row],[Alumno]]="","",ROW()-1)</f>
        <v/>
      </c>
      <c r="B178" s="39" t="s">
        <v>146</v>
      </c>
      <c r="C178" s="40"/>
      <c r="D178" s="42"/>
      <c r="E178" s="10" t="str">
        <f>Tabla199[[#This Row],[ID]]</f>
        <v/>
      </c>
    </row>
    <row r="179" spans="1:5" x14ac:dyDescent="0.2">
      <c r="A179" s="17" t="str">
        <f>IF(Tabla199[[#This Row],[Alumno]]="","",ROW()-1)</f>
        <v/>
      </c>
      <c r="B179" s="39" t="s">
        <v>146</v>
      </c>
      <c r="C179" s="40"/>
      <c r="D179" s="42"/>
      <c r="E179" s="10" t="str">
        <f>Tabla199[[#This Row],[ID]]</f>
        <v/>
      </c>
    </row>
    <row r="180" spans="1:5" x14ac:dyDescent="0.2">
      <c r="A180" s="17" t="str">
        <f>IF(Tabla199[[#This Row],[Alumno]]="","",ROW()-1)</f>
        <v/>
      </c>
      <c r="B180" s="39" t="s">
        <v>146</v>
      </c>
      <c r="C180" s="40"/>
      <c r="D180" s="42"/>
      <c r="E180" s="10" t="str">
        <f>Tabla199[[#This Row],[ID]]</f>
        <v/>
      </c>
    </row>
    <row r="181" spans="1:5" x14ac:dyDescent="0.2">
      <c r="A181" s="17" t="str">
        <f>IF(Tabla199[[#This Row],[Alumno]]="","",ROW()-1)</f>
        <v/>
      </c>
      <c r="B181" s="39" t="s">
        <v>146</v>
      </c>
      <c r="C181" s="40"/>
      <c r="D181" s="42"/>
      <c r="E181" s="10" t="str">
        <f>Tabla199[[#This Row],[ID]]</f>
        <v/>
      </c>
    </row>
    <row r="182" spans="1:5" x14ac:dyDescent="0.2">
      <c r="A182" s="17" t="str">
        <f>IF(Tabla199[[#This Row],[Alumno]]="","",ROW()-1)</f>
        <v/>
      </c>
      <c r="B182" s="39" t="s">
        <v>146</v>
      </c>
      <c r="C182" s="40"/>
      <c r="D182" s="42"/>
      <c r="E182" s="10" t="str">
        <f>Tabla199[[#This Row],[ID]]</f>
        <v/>
      </c>
    </row>
    <row r="183" spans="1:5" x14ac:dyDescent="0.2">
      <c r="A183" s="17" t="str">
        <f>IF(Tabla199[[#This Row],[Alumno]]="","",ROW()-1)</f>
        <v/>
      </c>
      <c r="B183" s="39" t="s">
        <v>146</v>
      </c>
      <c r="C183" s="40"/>
      <c r="D183" s="42"/>
      <c r="E183" s="10" t="str">
        <f>Tabla199[[#This Row],[ID]]</f>
        <v/>
      </c>
    </row>
    <row r="184" spans="1:5" x14ac:dyDescent="0.2">
      <c r="A184" s="17" t="str">
        <f>IF(Tabla199[[#This Row],[Alumno]]="","",ROW()-1)</f>
        <v/>
      </c>
      <c r="B184" s="39" t="s">
        <v>146</v>
      </c>
      <c r="C184" s="40"/>
      <c r="D184" s="42"/>
      <c r="E184" s="10" t="str">
        <f>Tabla199[[#This Row],[ID]]</f>
        <v/>
      </c>
    </row>
    <row r="185" spans="1:5" x14ac:dyDescent="0.2">
      <c r="A185" s="17" t="str">
        <f>IF(Tabla199[[#This Row],[Alumno]]="","",ROW()-1)</f>
        <v/>
      </c>
      <c r="B185" s="39" t="s">
        <v>146</v>
      </c>
      <c r="C185" s="40"/>
      <c r="D185" s="42"/>
      <c r="E185" s="10" t="str">
        <f>Tabla199[[#This Row],[ID]]</f>
        <v/>
      </c>
    </row>
    <row r="186" spans="1:5" x14ac:dyDescent="0.2">
      <c r="A186" s="17" t="str">
        <f>IF(Tabla199[[#This Row],[Alumno]]="","",ROW()-1)</f>
        <v/>
      </c>
      <c r="B186" s="39" t="s">
        <v>146</v>
      </c>
      <c r="C186" s="40"/>
      <c r="D186" s="42"/>
      <c r="E186" s="10" t="str">
        <f>Tabla199[[#This Row],[ID]]</f>
        <v/>
      </c>
    </row>
    <row r="187" spans="1:5" x14ac:dyDescent="0.2">
      <c r="A187" s="17" t="str">
        <f>IF(Tabla199[[#This Row],[Alumno]]="","",ROW()-1)</f>
        <v/>
      </c>
      <c r="B187" s="39" t="s">
        <v>146</v>
      </c>
      <c r="C187" s="40"/>
      <c r="D187" s="42"/>
      <c r="E187" s="10" t="str">
        <f>Tabla199[[#This Row],[ID]]</f>
        <v/>
      </c>
    </row>
    <row r="188" spans="1:5" x14ac:dyDescent="0.2">
      <c r="A188" s="17" t="str">
        <f>IF(Tabla199[[#This Row],[Alumno]]="","",ROW()-1)</f>
        <v/>
      </c>
      <c r="B188" s="39" t="s">
        <v>146</v>
      </c>
      <c r="C188" s="40"/>
      <c r="D188" s="42"/>
      <c r="E188" s="10" t="str">
        <f>Tabla199[[#This Row],[ID]]</f>
        <v/>
      </c>
    </row>
    <row r="189" spans="1:5" x14ac:dyDescent="0.2">
      <c r="A189" s="17" t="str">
        <f>IF(Tabla199[[#This Row],[Alumno]]="","",ROW()-1)</f>
        <v/>
      </c>
      <c r="B189" s="39" t="s">
        <v>146</v>
      </c>
      <c r="C189" s="40"/>
      <c r="D189" s="42"/>
      <c r="E189" s="10" t="str">
        <f>Tabla199[[#This Row],[ID]]</f>
        <v/>
      </c>
    </row>
    <row r="190" spans="1:5" x14ac:dyDescent="0.2">
      <c r="A190" s="17" t="str">
        <f>IF(Tabla199[[#This Row],[Alumno]]="","",ROW()-1)</f>
        <v/>
      </c>
      <c r="B190" s="39" t="s">
        <v>146</v>
      </c>
      <c r="C190" s="40"/>
      <c r="D190" s="42"/>
      <c r="E190" s="10" t="str">
        <f>Tabla199[[#This Row],[ID]]</f>
        <v/>
      </c>
    </row>
    <row r="191" spans="1:5" x14ac:dyDescent="0.2">
      <c r="A191" s="17" t="str">
        <f>IF(Tabla199[[#This Row],[Alumno]]="","",ROW()-1)</f>
        <v/>
      </c>
      <c r="B191" s="39" t="s">
        <v>146</v>
      </c>
      <c r="C191" s="40"/>
      <c r="D191" s="42"/>
      <c r="E191" s="10" t="str">
        <f>Tabla199[[#This Row],[ID]]</f>
        <v/>
      </c>
    </row>
    <row r="192" spans="1:5" x14ac:dyDescent="0.2">
      <c r="A192" s="17" t="str">
        <f>IF(Tabla199[[#This Row],[Alumno]]="","",ROW()-1)</f>
        <v/>
      </c>
      <c r="B192" s="39" t="s">
        <v>146</v>
      </c>
      <c r="C192" s="40"/>
      <c r="D192" s="42"/>
      <c r="E192" s="10" t="str">
        <f>Tabla199[[#This Row],[ID]]</f>
        <v/>
      </c>
    </row>
    <row r="193" spans="1:5" x14ac:dyDescent="0.2">
      <c r="A193" s="17" t="str">
        <f>IF(Tabla199[[#This Row],[Alumno]]="","",ROW()-1)</f>
        <v/>
      </c>
      <c r="B193" s="39" t="s">
        <v>24</v>
      </c>
      <c r="C193" s="40"/>
      <c r="D193" s="42"/>
      <c r="E193" s="10" t="str">
        <f>Tabla199[[#This Row],[ID]]</f>
        <v/>
      </c>
    </row>
    <row r="194" spans="1:5" x14ac:dyDescent="0.2">
      <c r="A194" s="17" t="str">
        <f>IF(Tabla199[[#This Row],[Alumno]]="","",ROW()-1)</f>
        <v/>
      </c>
      <c r="B194" s="39" t="s">
        <v>24</v>
      </c>
      <c r="C194" s="40"/>
      <c r="D194" s="42"/>
      <c r="E194" s="10" t="str">
        <f>Tabla199[[#This Row],[ID]]</f>
        <v/>
      </c>
    </row>
    <row r="195" spans="1:5" x14ac:dyDescent="0.2">
      <c r="A195" s="17" t="str">
        <f>IF(Tabla199[[#This Row],[Alumno]]="","",ROW()-1)</f>
        <v/>
      </c>
      <c r="B195" s="39" t="s">
        <v>24</v>
      </c>
      <c r="C195" s="40"/>
      <c r="D195" s="42"/>
      <c r="E195" s="10" t="str">
        <f>Tabla199[[#This Row],[ID]]</f>
        <v/>
      </c>
    </row>
    <row r="196" spans="1:5" x14ac:dyDescent="0.2">
      <c r="A196" s="17" t="str">
        <f>IF(Tabla199[[#This Row],[Alumno]]="","",ROW()-1)</f>
        <v/>
      </c>
      <c r="B196" s="39" t="s">
        <v>24</v>
      </c>
      <c r="C196" s="40"/>
      <c r="D196" s="42"/>
      <c r="E196" s="10" t="str">
        <f>Tabla199[[#This Row],[ID]]</f>
        <v/>
      </c>
    </row>
    <row r="197" spans="1:5" x14ac:dyDescent="0.2">
      <c r="A197" s="17" t="str">
        <f>IF(Tabla199[[#This Row],[Alumno]]="","",ROW()-1)</f>
        <v/>
      </c>
      <c r="B197" s="39" t="s">
        <v>24</v>
      </c>
      <c r="C197" s="40"/>
      <c r="D197" s="42"/>
      <c r="E197" s="10" t="str">
        <f>Tabla199[[#This Row],[ID]]</f>
        <v/>
      </c>
    </row>
    <row r="198" spans="1:5" x14ac:dyDescent="0.2">
      <c r="A198" s="17" t="str">
        <f>IF(Tabla199[[#This Row],[Alumno]]="","",ROW()-1)</f>
        <v/>
      </c>
      <c r="B198" s="39" t="s">
        <v>24</v>
      </c>
      <c r="C198" s="40"/>
      <c r="D198" s="42"/>
      <c r="E198" s="10" t="str">
        <f>Tabla199[[#This Row],[ID]]</f>
        <v/>
      </c>
    </row>
    <row r="199" spans="1:5" x14ac:dyDescent="0.2">
      <c r="A199" s="17" t="str">
        <f>IF(Tabla199[[#This Row],[Alumno]]="","",ROW()-1)</f>
        <v/>
      </c>
      <c r="B199" s="39" t="s">
        <v>24</v>
      </c>
      <c r="C199" s="40"/>
      <c r="D199" s="43"/>
      <c r="E199" s="10" t="str">
        <f>Tabla199[[#This Row],[ID]]</f>
        <v/>
      </c>
    </row>
    <row r="200" spans="1:5" x14ac:dyDescent="0.2">
      <c r="A200" s="17" t="str">
        <f>IF(Tabla199[[#This Row],[Alumno]]="","",ROW()-1)</f>
        <v/>
      </c>
      <c r="B200" s="39" t="s">
        <v>24</v>
      </c>
      <c r="C200" s="40"/>
      <c r="D200" s="43"/>
      <c r="E200" s="10" t="str">
        <f>Tabla199[[#This Row],[ID]]</f>
        <v/>
      </c>
    </row>
    <row r="201" spans="1:5" x14ac:dyDescent="0.2">
      <c r="A201" s="17" t="str">
        <f>IF(Tabla199[[#This Row],[Alumno]]="","",ROW()-1)</f>
        <v/>
      </c>
      <c r="B201" s="39" t="s">
        <v>24</v>
      </c>
      <c r="C201" s="40"/>
      <c r="D201" s="43"/>
      <c r="E201" s="10" t="str">
        <f>Tabla199[[#This Row],[ID]]</f>
        <v/>
      </c>
    </row>
    <row r="202" spans="1:5" x14ac:dyDescent="0.2">
      <c r="A202" s="17" t="str">
        <f>IF(Tabla199[[#This Row],[Alumno]]="","",ROW()-1)</f>
        <v/>
      </c>
      <c r="B202" s="39" t="s">
        <v>24</v>
      </c>
      <c r="C202" s="40"/>
      <c r="D202" s="43"/>
      <c r="E202" s="10" t="str">
        <f>Tabla199[[#This Row],[ID]]</f>
        <v/>
      </c>
    </row>
    <row r="203" spans="1:5" x14ac:dyDescent="0.2">
      <c r="A203" s="17" t="str">
        <f>IF(Tabla199[[#This Row],[Alumno]]="","",ROW()-1)</f>
        <v/>
      </c>
      <c r="B203" s="39" t="s">
        <v>24</v>
      </c>
      <c r="C203" s="40"/>
      <c r="D203" s="43"/>
      <c r="E203" s="10" t="str">
        <f>Tabla199[[#This Row],[ID]]</f>
        <v/>
      </c>
    </row>
    <row r="204" spans="1:5" x14ac:dyDescent="0.2">
      <c r="A204" s="17" t="str">
        <f>IF(Tabla199[[#This Row],[Alumno]]="","",ROW()-1)</f>
        <v/>
      </c>
      <c r="B204" s="39" t="s">
        <v>24</v>
      </c>
      <c r="C204" s="40"/>
      <c r="D204" s="43"/>
      <c r="E204" s="10" t="str">
        <f>Tabla199[[#This Row],[ID]]</f>
        <v/>
      </c>
    </row>
    <row r="205" spans="1:5" x14ac:dyDescent="0.2">
      <c r="A205" s="17" t="str">
        <f>IF(Tabla199[[#This Row],[Alumno]]="","",ROW()-1)</f>
        <v/>
      </c>
      <c r="B205" s="39" t="s">
        <v>24</v>
      </c>
      <c r="C205" s="40"/>
      <c r="D205" s="43"/>
      <c r="E205" s="10" t="str">
        <f>Tabla199[[#This Row],[ID]]</f>
        <v/>
      </c>
    </row>
    <row r="206" spans="1:5" x14ac:dyDescent="0.2">
      <c r="A206" s="17" t="str">
        <f>IF(Tabla199[[#This Row],[Alumno]]="","",ROW()-1)</f>
        <v/>
      </c>
      <c r="B206" s="39" t="s">
        <v>24</v>
      </c>
      <c r="C206" s="40"/>
      <c r="D206" s="43"/>
      <c r="E206" s="10" t="str">
        <f>Tabla199[[#This Row],[ID]]</f>
        <v/>
      </c>
    </row>
    <row r="207" spans="1:5" x14ac:dyDescent="0.2">
      <c r="A207" s="17" t="str">
        <f>IF(Tabla199[[#This Row],[Alumno]]="","",ROW()-1)</f>
        <v/>
      </c>
      <c r="B207" s="39" t="s">
        <v>24</v>
      </c>
      <c r="C207" s="40"/>
      <c r="D207" s="43"/>
      <c r="E207" s="10" t="str">
        <f>Tabla199[[#This Row],[ID]]</f>
        <v/>
      </c>
    </row>
    <row r="208" spans="1:5" x14ac:dyDescent="0.2">
      <c r="A208" s="17" t="str">
        <f>IF(Tabla199[[#This Row],[Alumno]]="","",ROW()-1)</f>
        <v/>
      </c>
      <c r="B208" s="39" t="s">
        <v>24</v>
      </c>
      <c r="C208" s="40"/>
      <c r="D208" s="43"/>
      <c r="E208" s="10" t="str">
        <f>Tabla199[[#This Row],[ID]]</f>
        <v/>
      </c>
    </row>
    <row r="209" spans="1:5" x14ac:dyDescent="0.2">
      <c r="A209" s="17" t="str">
        <f>IF(Tabla199[[#This Row],[Alumno]]="","",ROW()-1)</f>
        <v/>
      </c>
      <c r="B209" s="39" t="s">
        <v>24</v>
      </c>
      <c r="C209" s="40"/>
      <c r="D209" s="43"/>
      <c r="E209" s="10" t="str">
        <f>Tabla199[[#This Row],[ID]]</f>
        <v/>
      </c>
    </row>
    <row r="210" spans="1:5" x14ac:dyDescent="0.2">
      <c r="A210" s="17" t="str">
        <f>IF(Tabla199[[#This Row],[Alumno]]="","",ROW()-1)</f>
        <v/>
      </c>
      <c r="B210" s="39" t="s">
        <v>24</v>
      </c>
      <c r="C210" s="40"/>
      <c r="D210" s="43"/>
      <c r="E210" s="10" t="str">
        <f>Tabla199[[#This Row],[ID]]</f>
        <v/>
      </c>
    </row>
    <row r="211" spans="1:5" x14ac:dyDescent="0.2">
      <c r="A211" s="17" t="str">
        <f>IF(Tabla199[[#This Row],[Alumno]]="","",ROW()-1)</f>
        <v/>
      </c>
      <c r="B211" s="39" t="s">
        <v>24</v>
      </c>
      <c r="C211" s="40"/>
      <c r="D211" s="43"/>
      <c r="E211" s="10" t="str">
        <f>Tabla199[[#This Row],[ID]]</f>
        <v/>
      </c>
    </row>
    <row r="212" spans="1:5" x14ac:dyDescent="0.2">
      <c r="A212" s="17" t="str">
        <f>IF(Tabla199[[#This Row],[Alumno]]="","",ROW()-1)</f>
        <v/>
      </c>
      <c r="B212" s="39" t="s">
        <v>24</v>
      </c>
      <c r="C212" s="40"/>
      <c r="D212" s="43"/>
      <c r="E212" s="10" t="str">
        <f>Tabla199[[#This Row],[ID]]</f>
        <v/>
      </c>
    </row>
    <row r="213" spans="1:5" x14ac:dyDescent="0.2">
      <c r="A213" s="17" t="str">
        <f>IF(Tabla199[[#This Row],[Alumno]]="","",ROW()-1)</f>
        <v/>
      </c>
      <c r="B213" s="39" t="s">
        <v>24</v>
      </c>
      <c r="C213" s="40"/>
      <c r="D213" s="43"/>
      <c r="E213" s="10" t="str">
        <f>Tabla199[[#This Row],[ID]]</f>
        <v/>
      </c>
    </row>
    <row r="214" spans="1:5" x14ac:dyDescent="0.2">
      <c r="A214" s="17" t="str">
        <f>IF(Tabla199[[#This Row],[Alumno]]="","",ROW()-1)</f>
        <v/>
      </c>
      <c r="B214" s="39" t="s">
        <v>24</v>
      </c>
      <c r="C214" s="40"/>
      <c r="D214" s="43"/>
      <c r="E214" s="10" t="str">
        <f>Tabla199[[#This Row],[ID]]</f>
        <v/>
      </c>
    </row>
    <row r="215" spans="1:5" x14ac:dyDescent="0.2">
      <c r="A215" s="17" t="str">
        <f>IF(Tabla199[[#This Row],[Alumno]]="","",ROW()-1)</f>
        <v/>
      </c>
      <c r="B215" s="39" t="s">
        <v>24</v>
      </c>
      <c r="C215" s="40"/>
      <c r="D215" s="43"/>
      <c r="E215" s="10" t="str">
        <f>Tabla199[[#This Row],[ID]]</f>
        <v/>
      </c>
    </row>
    <row r="216" spans="1:5" x14ac:dyDescent="0.2">
      <c r="A216" s="17" t="str">
        <f>IF(Tabla199[[#This Row],[Alumno]]="","",ROW()-1)</f>
        <v/>
      </c>
      <c r="B216" s="39" t="s">
        <v>24</v>
      </c>
      <c r="C216" s="40"/>
      <c r="D216" s="43"/>
      <c r="E216" s="10" t="str">
        <f>Tabla199[[#This Row],[ID]]</f>
        <v/>
      </c>
    </row>
    <row r="217" spans="1:5" x14ac:dyDescent="0.2">
      <c r="A217" s="17" t="str">
        <f>IF(Tabla199[[#This Row],[Alumno]]="","",ROW()-1)</f>
        <v/>
      </c>
      <c r="B217" s="39" t="s">
        <v>24</v>
      </c>
      <c r="C217" s="40"/>
      <c r="D217" s="43"/>
      <c r="E217" s="10" t="str">
        <f>Tabla199[[#This Row],[ID]]</f>
        <v/>
      </c>
    </row>
    <row r="218" spans="1:5" x14ac:dyDescent="0.2">
      <c r="A218" s="17" t="str">
        <f>IF(Tabla199[[#This Row],[Alumno]]="","",ROW()-1)</f>
        <v/>
      </c>
      <c r="B218" s="39" t="s">
        <v>24</v>
      </c>
      <c r="C218" s="40"/>
      <c r="D218" s="43"/>
      <c r="E218" s="10" t="str">
        <f>Tabla199[[#This Row],[ID]]</f>
        <v/>
      </c>
    </row>
    <row r="219" spans="1:5" x14ac:dyDescent="0.2">
      <c r="A219" s="17" t="str">
        <f>IF(Tabla199[[#This Row],[Alumno]]="","",ROW()-1)</f>
        <v/>
      </c>
      <c r="B219" s="39" t="s">
        <v>24</v>
      </c>
      <c r="C219" s="40"/>
      <c r="D219" s="43"/>
      <c r="E219" s="10" t="str">
        <f>Tabla199[[#This Row],[ID]]</f>
        <v/>
      </c>
    </row>
    <row r="220" spans="1:5" x14ac:dyDescent="0.2">
      <c r="A220" s="17" t="str">
        <f>IF(Tabla199[[#This Row],[Alumno]]="","",ROW()-1)</f>
        <v/>
      </c>
      <c r="B220" s="39" t="s">
        <v>24</v>
      </c>
      <c r="C220" s="40"/>
      <c r="D220" s="43"/>
      <c r="E220" s="10" t="str">
        <f>Tabla199[[#This Row],[ID]]</f>
        <v/>
      </c>
    </row>
    <row r="221" spans="1:5" x14ac:dyDescent="0.2">
      <c r="A221" s="17" t="str">
        <f>IF(Tabla199[[#This Row],[Alumno]]="","",ROW()-1)</f>
        <v/>
      </c>
      <c r="B221" s="39" t="s">
        <v>24</v>
      </c>
      <c r="C221" s="40"/>
      <c r="D221" s="43"/>
      <c r="E221" s="10" t="str">
        <f>Tabla199[[#This Row],[ID]]</f>
        <v/>
      </c>
    </row>
    <row r="222" spans="1:5" x14ac:dyDescent="0.2">
      <c r="A222" s="17" t="str">
        <f>IF(Tabla199[[#This Row],[Alumno]]="","",ROW()-1)</f>
        <v/>
      </c>
      <c r="B222" s="39" t="s">
        <v>24</v>
      </c>
      <c r="C222" s="40"/>
      <c r="D222" s="43"/>
      <c r="E222" s="10" t="str">
        <f>Tabla199[[#This Row],[ID]]</f>
        <v/>
      </c>
    </row>
    <row r="223" spans="1:5" x14ac:dyDescent="0.2">
      <c r="A223" s="17" t="str">
        <f>IF(Tabla199[[#This Row],[Alumno]]="","",ROW()-1)</f>
        <v/>
      </c>
      <c r="B223" s="39" t="s">
        <v>24</v>
      </c>
      <c r="C223" s="40"/>
      <c r="D223" s="43"/>
      <c r="E223" s="10" t="str">
        <f>Tabla199[[#This Row],[ID]]</f>
        <v/>
      </c>
    </row>
    <row r="224" spans="1:5" x14ac:dyDescent="0.2">
      <c r="A224" s="17" t="str">
        <f>IF(Tabla199[[#This Row],[Alumno]]="","",ROW()-1)</f>
        <v/>
      </c>
      <c r="B224" s="39" t="s">
        <v>25</v>
      </c>
      <c r="C224" s="40"/>
      <c r="D224" s="43"/>
      <c r="E224" s="10" t="str">
        <f>Tabla199[[#This Row],[ID]]</f>
        <v/>
      </c>
    </row>
    <row r="225" spans="1:5" x14ac:dyDescent="0.2">
      <c r="A225" s="17" t="str">
        <f>IF(Tabla199[[#This Row],[Alumno]]="","",ROW()-1)</f>
        <v/>
      </c>
      <c r="B225" s="39" t="s">
        <v>25</v>
      </c>
      <c r="C225" s="40"/>
      <c r="D225" s="43"/>
      <c r="E225" s="10" t="str">
        <f>Tabla199[[#This Row],[ID]]</f>
        <v/>
      </c>
    </row>
    <row r="226" spans="1:5" x14ac:dyDescent="0.2">
      <c r="A226" s="17" t="str">
        <f>IF(Tabla199[[#This Row],[Alumno]]="","",ROW()-1)</f>
        <v/>
      </c>
      <c r="B226" s="39" t="s">
        <v>25</v>
      </c>
      <c r="C226" s="40"/>
      <c r="D226" s="43"/>
      <c r="E226" s="10" t="str">
        <f>Tabla199[[#This Row],[ID]]</f>
        <v/>
      </c>
    </row>
    <row r="227" spans="1:5" x14ac:dyDescent="0.2">
      <c r="A227" s="10" t="str">
        <f>IF(Tabla199[[#This Row],[Alumno]]="","",ROW()-1)</f>
        <v/>
      </c>
      <c r="B227" s="39" t="s">
        <v>25</v>
      </c>
      <c r="C227" s="40"/>
      <c r="D227" s="42"/>
      <c r="E227" s="10" t="str">
        <f>Tabla199[[#This Row],[ID]]</f>
        <v/>
      </c>
    </row>
    <row r="228" spans="1:5" x14ac:dyDescent="0.2">
      <c r="A228" s="10" t="str">
        <f>IF(Tabla199[[#This Row],[Alumno]]="","",ROW()-1)</f>
        <v/>
      </c>
      <c r="B228" s="39" t="s">
        <v>25</v>
      </c>
      <c r="C228" s="40"/>
      <c r="D228" s="42"/>
      <c r="E228" s="10" t="str">
        <f>Tabla199[[#This Row],[ID]]</f>
        <v/>
      </c>
    </row>
    <row r="229" spans="1:5" x14ac:dyDescent="0.2">
      <c r="A229" s="10" t="str">
        <f>IF(Tabla199[[#This Row],[Alumno]]="","",ROW()-1)</f>
        <v/>
      </c>
      <c r="B229" s="39" t="s">
        <v>25</v>
      </c>
      <c r="C229" s="40"/>
      <c r="D229" s="42"/>
      <c r="E229" s="10" t="str">
        <f>Tabla199[[#This Row],[ID]]</f>
        <v/>
      </c>
    </row>
    <row r="230" spans="1:5" x14ac:dyDescent="0.2">
      <c r="A230" s="10" t="str">
        <f>IF(Tabla199[[#This Row],[Alumno]]="","",ROW()-1)</f>
        <v/>
      </c>
      <c r="B230" s="39" t="s">
        <v>25</v>
      </c>
      <c r="C230" s="40"/>
      <c r="D230" s="42"/>
      <c r="E230" s="10" t="str">
        <f>Tabla199[[#This Row],[ID]]</f>
        <v/>
      </c>
    </row>
    <row r="231" spans="1:5" x14ac:dyDescent="0.2">
      <c r="A231" s="10" t="str">
        <f>IF(Tabla199[[#This Row],[Alumno]]="","",ROW()-1)</f>
        <v/>
      </c>
      <c r="B231" s="39" t="s">
        <v>25</v>
      </c>
      <c r="C231" s="40"/>
      <c r="D231" s="42"/>
      <c r="E231" s="10" t="str">
        <f>Tabla199[[#This Row],[ID]]</f>
        <v/>
      </c>
    </row>
    <row r="232" spans="1:5" x14ac:dyDescent="0.2">
      <c r="A232" s="10" t="str">
        <f>IF(Tabla199[[#This Row],[Alumno]]="","",ROW()-1)</f>
        <v/>
      </c>
      <c r="B232" s="39" t="s">
        <v>25</v>
      </c>
      <c r="C232" s="40"/>
      <c r="D232" s="42"/>
      <c r="E232" s="10" t="str">
        <f>Tabla199[[#This Row],[ID]]</f>
        <v/>
      </c>
    </row>
    <row r="233" spans="1:5" x14ac:dyDescent="0.2">
      <c r="A233" s="10" t="str">
        <f>IF(Tabla199[[#This Row],[Alumno]]="","",ROW()-1)</f>
        <v/>
      </c>
      <c r="B233" s="39" t="s">
        <v>25</v>
      </c>
      <c r="C233" s="40"/>
      <c r="D233" s="42"/>
      <c r="E233" s="10" t="str">
        <f>Tabla199[[#This Row],[ID]]</f>
        <v/>
      </c>
    </row>
    <row r="234" spans="1:5" x14ac:dyDescent="0.2">
      <c r="A234" s="10" t="str">
        <f>IF(Tabla199[[#This Row],[Alumno]]="","",ROW()-1)</f>
        <v/>
      </c>
      <c r="B234" s="39" t="s">
        <v>25</v>
      </c>
      <c r="C234" s="40"/>
      <c r="D234" s="42"/>
      <c r="E234" s="10" t="str">
        <f>Tabla199[[#This Row],[ID]]</f>
        <v/>
      </c>
    </row>
    <row r="235" spans="1:5" x14ac:dyDescent="0.2">
      <c r="A235" s="10" t="str">
        <f>IF(Tabla199[[#This Row],[Alumno]]="","",ROW()-1)</f>
        <v/>
      </c>
      <c r="B235" s="39" t="s">
        <v>25</v>
      </c>
      <c r="C235" s="40"/>
      <c r="D235" s="42"/>
      <c r="E235" s="10" t="str">
        <f>Tabla199[[#This Row],[ID]]</f>
        <v/>
      </c>
    </row>
    <row r="236" spans="1:5" x14ac:dyDescent="0.2">
      <c r="A236" s="10" t="str">
        <f>IF(Tabla199[[#This Row],[Alumno]]="","",ROW()-1)</f>
        <v/>
      </c>
      <c r="B236" s="39" t="s">
        <v>25</v>
      </c>
      <c r="C236" s="40"/>
      <c r="D236" s="42"/>
      <c r="E236" s="10" t="str">
        <f>Tabla199[[#This Row],[ID]]</f>
        <v/>
      </c>
    </row>
    <row r="237" spans="1:5" x14ac:dyDescent="0.2">
      <c r="A237" s="10" t="str">
        <f>IF(Tabla199[[#This Row],[Alumno]]="","",ROW()-1)</f>
        <v/>
      </c>
      <c r="B237" s="39" t="s">
        <v>25</v>
      </c>
      <c r="C237" s="40"/>
      <c r="D237" s="42"/>
      <c r="E237" s="10" t="str">
        <f>Tabla199[[#This Row],[ID]]</f>
        <v/>
      </c>
    </row>
    <row r="238" spans="1:5" x14ac:dyDescent="0.2">
      <c r="A238" s="10" t="str">
        <f>IF(Tabla199[[#This Row],[Alumno]]="","",ROW()-1)</f>
        <v/>
      </c>
      <c r="B238" s="39" t="s">
        <v>25</v>
      </c>
      <c r="C238" s="40"/>
      <c r="D238" s="42"/>
      <c r="E238" s="10" t="str">
        <f>Tabla199[[#This Row],[ID]]</f>
        <v/>
      </c>
    </row>
    <row r="239" spans="1:5" x14ac:dyDescent="0.2">
      <c r="A239" s="10" t="str">
        <f>IF(Tabla199[[#This Row],[Alumno]]="","",ROW()-1)</f>
        <v/>
      </c>
      <c r="B239" s="39" t="s">
        <v>25</v>
      </c>
      <c r="C239" s="40"/>
      <c r="D239" s="42"/>
      <c r="E239" s="10" t="str">
        <f>Tabla199[[#This Row],[ID]]</f>
        <v/>
      </c>
    </row>
    <row r="240" spans="1:5" x14ac:dyDescent="0.2">
      <c r="A240" s="10" t="str">
        <f>IF(Tabla199[[#This Row],[Alumno]]="","",ROW()-1)</f>
        <v/>
      </c>
      <c r="B240" s="39" t="s">
        <v>25</v>
      </c>
      <c r="C240" s="40"/>
      <c r="D240" s="42"/>
      <c r="E240" s="10" t="str">
        <f>Tabla199[[#This Row],[ID]]</f>
        <v/>
      </c>
    </row>
    <row r="241" spans="1:5" x14ac:dyDescent="0.2">
      <c r="A241" s="10" t="str">
        <f>IF(Tabla199[[#This Row],[Alumno]]="","",ROW()-1)</f>
        <v/>
      </c>
      <c r="B241" s="39" t="s">
        <v>25</v>
      </c>
      <c r="C241" s="40"/>
      <c r="D241" s="42"/>
      <c r="E241" s="10" t="str">
        <f>Tabla199[[#This Row],[ID]]</f>
        <v/>
      </c>
    </row>
    <row r="242" spans="1:5" x14ac:dyDescent="0.2">
      <c r="A242" s="10" t="str">
        <f>IF(Tabla199[[#This Row],[Alumno]]="","",ROW()-1)</f>
        <v/>
      </c>
      <c r="B242" s="39" t="s">
        <v>25</v>
      </c>
      <c r="C242" s="40"/>
      <c r="D242" s="42"/>
      <c r="E242" s="10" t="str">
        <f>Tabla199[[#This Row],[ID]]</f>
        <v/>
      </c>
    </row>
    <row r="243" spans="1:5" x14ac:dyDescent="0.2">
      <c r="A243" s="10" t="str">
        <f>IF(Tabla199[[#This Row],[Alumno]]="","",ROW()-1)</f>
        <v/>
      </c>
      <c r="B243" s="39" t="s">
        <v>25</v>
      </c>
      <c r="C243" s="40"/>
      <c r="D243" s="42"/>
      <c r="E243" s="10" t="str">
        <f>Tabla199[[#This Row],[ID]]</f>
        <v/>
      </c>
    </row>
    <row r="244" spans="1:5" x14ac:dyDescent="0.2">
      <c r="A244" s="10" t="str">
        <f>IF(Tabla199[[#This Row],[Alumno]]="","",ROW()-1)</f>
        <v/>
      </c>
      <c r="B244" s="39" t="s">
        <v>25</v>
      </c>
      <c r="C244" s="40"/>
      <c r="D244" s="42"/>
      <c r="E244" s="10" t="str">
        <f>Tabla199[[#This Row],[ID]]</f>
        <v/>
      </c>
    </row>
    <row r="245" spans="1:5" x14ac:dyDescent="0.2">
      <c r="A245" s="10" t="str">
        <f>IF(Tabla199[[#This Row],[Alumno]]="","",ROW()-1)</f>
        <v/>
      </c>
      <c r="B245" s="39" t="s">
        <v>25</v>
      </c>
      <c r="C245" s="40"/>
      <c r="D245" s="42"/>
      <c r="E245" s="10" t="str">
        <f>Tabla199[[#This Row],[ID]]</f>
        <v/>
      </c>
    </row>
    <row r="246" spans="1:5" x14ac:dyDescent="0.2">
      <c r="A246" s="10" t="str">
        <f>IF(Tabla199[[#This Row],[Alumno]]="","",ROW()-1)</f>
        <v/>
      </c>
      <c r="B246" s="39" t="s">
        <v>25</v>
      </c>
      <c r="C246" s="40"/>
      <c r="D246" s="42"/>
      <c r="E246" s="10" t="str">
        <f>Tabla199[[#This Row],[ID]]</f>
        <v/>
      </c>
    </row>
    <row r="247" spans="1:5" x14ac:dyDescent="0.2">
      <c r="A247" s="10" t="str">
        <f>IF(Tabla199[[#This Row],[Alumno]]="","",ROW()-1)</f>
        <v/>
      </c>
      <c r="B247" s="39" t="s">
        <v>25</v>
      </c>
      <c r="C247" s="40"/>
      <c r="D247" s="42"/>
      <c r="E247" s="10" t="str">
        <f>Tabla199[[#This Row],[ID]]</f>
        <v/>
      </c>
    </row>
    <row r="248" spans="1:5" x14ac:dyDescent="0.2">
      <c r="A248" s="10" t="str">
        <f>IF(Tabla199[[#This Row],[Alumno]]="","",ROW()-1)</f>
        <v/>
      </c>
      <c r="B248" s="39" t="s">
        <v>25</v>
      </c>
      <c r="C248" s="40"/>
      <c r="D248" s="42"/>
      <c r="E248" s="10" t="str">
        <f>Tabla199[[#This Row],[ID]]</f>
        <v/>
      </c>
    </row>
    <row r="249" spans="1:5" x14ac:dyDescent="0.2">
      <c r="A249" s="10" t="str">
        <f>IF(Tabla199[[#This Row],[Alumno]]="","",ROW()-1)</f>
        <v/>
      </c>
      <c r="B249" s="39" t="s">
        <v>25</v>
      </c>
      <c r="C249" s="40"/>
      <c r="D249" s="42"/>
      <c r="E249" s="10" t="str">
        <f>Tabla199[[#This Row],[ID]]</f>
        <v/>
      </c>
    </row>
    <row r="250" spans="1:5" x14ac:dyDescent="0.2">
      <c r="A250" s="10" t="str">
        <f>IF(Tabla199[[#This Row],[Alumno]]="","",ROW()-1)</f>
        <v/>
      </c>
      <c r="B250" s="39" t="s">
        <v>25</v>
      </c>
      <c r="C250" s="40"/>
      <c r="D250" s="42"/>
      <c r="E250" s="10" t="str">
        <f>Tabla199[[#This Row],[ID]]</f>
        <v/>
      </c>
    </row>
    <row r="251" spans="1:5" x14ac:dyDescent="0.2">
      <c r="A251" s="10" t="str">
        <f>IF(Tabla199[[#This Row],[Alumno]]="","",ROW()-1)</f>
        <v/>
      </c>
      <c r="B251" s="39" t="s">
        <v>25</v>
      </c>
      <c r="C251" s="40"/>
      <c r="D251" s="42"/>
      <c r="E251" s="10" t="str">
        <f>Tabla199[[#This Row],[ID]]</f>
        <v/>
      </c>
    </row>
    <row r="252" spans="1:5" x14ac:dyDescent="0.2">
      <c r="A252" s="10" t="str">
        <f>IF(Tabla199[[#This Row],[Alumno]]="","",ROW()-1)</f>
        <v/>
      </c>
      <c r="B252" s="39" t="s">
        <v>25</v>
      </c>
      <c r="C252" s="40"/>
      <c r="D252" s="42"/>
      <c r="E252" s="10" t="str">
        <f>Tabla199[[#This Row],[ID]]</f>
        <v/>
      </c>
    </row>
    <row r="253" spans="1:5" x14ac:dyDescent="0.2">
      <c r="A253" s="10" t="str">
        <f>IF(Tabla199[[#This Row],[Alumno]]="","",ROW()-1)</f>
        <v/>
      </c>
      <c r="B253" s="39" t="s">
        <v>26</v>
      </c>
      <c r="C253" s="40"/>
      <c r="D253" s="42"/>
      <c r="E253" s="10" t="str">
        <f>Tabla199[[#This Row],[ID]]</f>
        <v/>
      </c>
    </row>
    <row r="254" spans="1:5" x14ac:dyDescent="0.2">
      <c r="A254" s="10" t="str">
        <f>IF(Tabla199[[#This Row],[Alumno]]="","",ROW()-1)</f>
        <v/>
      </c>
      <c r="B254" s="39" t="s">
        <v>26</v>
      </c>
      <c r="C254" s="40"/>
      <c r="D254" s="42"/>
      <c r="E254" s="10" t="str">
        <f>Tabla199[[#This Row],[ID]]</f>
        <v/>
      </c>
    </row>
    <row r="255" spans="1:5" x14ac:dyDescent="0.2">
      <c r="A255" s="10" t="str">
        <f>IF(Tabla199[[#This Row],[Alumno]]="","",ROW()-1)</f>
        <v/>
      </c>
      <c r="B255" s="39" t="s">
        <v>26</v>
      </c>
      <c r="C255" s="40"/>
      <c r="D255" s="42"/>
      <c r="E255" s="10" t="str">
        <f>Tabla199[[#This Row],[ID]]</f>
        <v/>
      </c>
    </row>
    <row r="256" spans="1:5" x14ac:dyDescent="0.2">
      <c r="A256" s="10" t="str">
        <f>IF(Tabla199[[#This Row],[Alumno]]="","",ROW()-1)</f>
        <v/>
      </c>
      <c r="B256" s="39" t="s">
        <v>26</v>
      </c>
      <c r="C256" s="40"/>
      <c r="D256" s="42"/>
      <c r="E256" s="10" t="str">
        <f>Tabla199[[#This Row],[ID]]</f>
        <v/>
      </c>
    </row>
    <row r="257" spans="1:5" x14ac:dyDescent="0.2">
      <c r="A257" s="10" t="str">
        <f>IF(Tabla199[[#This Row],[Alumno]]="","",ROW()-1)</f>
        <v/>
      </c>
      <c r="B257" s="39" t="s">
        <v>26</v>
      </c>
      <c r="C257" s="40"/>
      <c r="D257" s="42"/>
      <c r="E257" s="10" t="str">
        <f>Tabla199[[#This Row],[ID]]</f>
        <v/>
      </c>
    </row>
    <row r="258" spans="1:5" x14ac:dyDescent="0.2">
      <c r="A258" s="10" t="str">
        <f>IF(Tabla199[[#This Row],[Alumno]]="","",ROW()-1)</f>
        <v/>
      </c>
      <c r="B258" s="39" t="s">
        <v>26</v>
      </c>
      <c r="C258" s="40"/>
      <c r="D258" s="42"/>
      <c r="E258" s="10" t="str">
        <f>Tabla199[[#This Row],[ID]]</f>
        <v/>
      </c>
    </row>
    <row r="259" spans="1:5" x14ac:dyDescent="0.2">
      <c r="A259" s="10" t="str">
        <f>IF(Tabla199[[#This Row],[Alumno]]="","",ROW()-1)</f>
        <v/>
      </c>
      <c r="B259" s="39" t="s">
        <v>26</v>
      </c>
      <c r="C259" s="40"/>
      <c r="D259" s="42"/>
      <c r="E259" s="10" t="str">
        <f>Tabla199[[#This Row],[ID]]</f>
        <v/>
      </c>
    </row>
    <row r="260" spans="1:5" x14ac:dyDescent="0.2">
      <c r="A260" s="10" t="str">
        <f>IF(Tabla199[[#This Row],[Alumno]]="","",ROW()-1)</f>
        <v/>
      </c>
      <c r="B260" s="39" t="s">
        <v>26</v>
      </c>
      <c r="C260" s="40"/>
      <c r="D260" s="42"/>
      <c r="E260" s="10" t="str">
        <f>Tabla199[[#This Row],[ID]]</f>
        <v/>
      </c>
    </row>
    <row r="261" spans="1:5" x14ac:dyDescent="0.2">
      <c r="A261" s="10" t="str">
        <f>IF(Tabla199[[#This Row],[Alumno]]="","",ROW()-1)</f>
        <v/>
      </c>
      <c r="B261" s="39" t="s">
        <v>26</v>
      </c>
      <c r="C261" s="40"/>
      <c r="D261" s="42"/>
      <c r="E261" s="10" t="str">
        <f>Tabla199[[#This Row],[ID]]</f>
        <v/>
      </c>
    </row>
    <row r="262" spans="1:5" x14ac:dyDescent="0.2">
      <c r="A262" s="10" t="str">
        <f>IF(Tabla199[[#This Row],[Alumno]]="","",ROW()-1)</f>
        <v/>
      </c>
      <c r="B262" s="39" t="s">
        <v>26</v>
      </c>
      <c r="C262" s="40"/>
      <c r="D262" s="42"/>
      <c r="E262" s="10" t="str">
        <f>Tabla199[[#This Row],[ID]]</f>
        <v/>
      </c>
    </row>
    <row r="263" spans="1:5" x14ac:dyDescent="0.2">
      <c r="A263" s="10" t="str">
        <f>IF(Tabla199[[#This Row],[Alumno]]="","",ROW()-1)</f>
        <v/>
      </c>
      <c r="B263" s="39" t="s">
        <v>26</v>
      </c>
      <c r="C263" s="40"/>
      <c r="D263" s="42"/>
      <c r="E263" s="10" t="str">
        <f>Tabla199[[#This Row],[ID]]</f>
        <v/>
      </c>
    </row>
    <row r="264" spans="1:5" x14ac:dyDescent="0.2">
      <c r="A264" s="10" t="str">
        <f>IF(Tabla199[[#This Row],[Alumno]]="","",ROW()-1)</f>
        <v/>
      </c>
      <c r="B264" s="39" t="s">
        <v>26</v>
      </c>
      <c r="C264" s="40"/>
      <c r="D264" s="42"/>
      <c r="E264" s="10" t="str">
        <f>Tabla199[[#This Row],[ID]]</f>
        <v/>
      </c>
    </row>
    <row r="265" spans="1:5" x14ac:dyDescent="0.2">
      <c r="A265" s="10" t="str">
        <f>IF(Tabla199[[#This Row],[Alumno]]="","",ROW()-1)</f>
        <v/>
      </c>
      <c r="B265" s="39" t="s">
        <v>26</v>
      </c>
      <c r="C265" s="40"/>
      <c r="D265" s="42"/>
      <c r="E265" s="10" t="str">
        <f>Tabla199[[#This Row],[ID]]</f>
        <v/>
      </c>
    </row>
    <row r="266" spans="1:5" x14ac:dyDescent="0.2">
      <c r="A266" s="10" t="str">
        <f>IF(Tabla199[[#This Row],[Alumno]]="","",ROW()-1)</f>
        <v/>
      </c>
      <c r="B266" s="39" t="s">
        <v>26</v>
      </c>
      <c r="C266" s="40"/>
      <c r="D266" s="42"/>
      <c r="E266" s="10" t="str">
        <f>Tabla199[[#This Row],[ID]]</f>
        <v/>
      </c>
    </row>
    <row r="267" spans="1:5" x14ac:dyDescent="0.2">
      <c r="A267" s="10" t="str">
        <f>IF(Tabla199[[#This Row],[Alumno]]="","",ROW()-1)</f>
        <v/>
      </c>
      <c r="B267" s="39" t="s">
        <v>26</v>
      </c>
      <c r="C267" s="40"/>
      <c r="D267" s="42"/>
      <c r="E267" s="10" t="str">
        <f>Tabla199[[#This Row],[ID]]</f>
        <v/>
      </c>
    </row>
    <row r="268" spans="1:5" x14ac:dyDescent="0.2">
      <c r="A268" s="10" t="str">
        <f>IF(Tabla199[[#This Row],[Alumno]]="","",ROW()-1)</f>
        <v/>
      </c>
      <c r="B268" s="39" t="s">
        <v>26</v>
      </c>
      <c r="C268" s="40"/>
      <c r="D268" s="42"/>
      <c r="E268" s="10" t="str">
        <f>Tabla199[[#This Row],[ID]]</f>
        <v/>
      </c>
    </row>
    <row r="269" spans="1:5" x14ac:dyDescent="0.2">
      <c r="A269" s="10" t="str">
        <f>IF(Tabla199[[#This Row],[Alumno]]="","",ROW()-1)</f>
        <v/>
      </c>
      <c r="B269" s="39" t="s">
        <v>26</v>
      </c>
      <c r="C269" s="40"/>
      <c r="D269" s="42"/>
      <c r="E269" s="10" t="str">
        <f>Tabla199[[#This Row],[ID]]</f>
        <v/>
      </c>
    </row>
    <row r="270" spans="1:5" x14ac:dyDescent="0.2">
      <c r="A270" s="10" t="str">
        <f>IF(Tabla199[[#This Row],[Alumno]]="","",ROW()-1)</f>
        <v/>
      </c>
      <c r="B270" s="39" t="s">
        <v>26</v>
      </c>
      <c r="C270" s="40"/>
      <c r="D270" s="42"/>
      <c r="E270" s="10" t="str">
        <f>Tabla199[[#This Row],[ID]]</f>
        <v/>
      </c>
    </row>
    <row r="271" spans="1:5" x14ac:dyDescent="0.2">
      <c r="A271" s="10" t="str">
        <f>IF(Tabla199[[#This Row],[Alumno]]="","",ROW()-1)</f>
        <v/>
      </c>
      <c r="B271" s="39" t="s">
        <v>26</v>
      </c>
      <c r="C271" s="40"/>
      <c r="D271" s="42"/>
      <c r="E271" s="10" t="str">
        <f>Tabla199[[#This Row],[ID]]</f>
        <v/>
      </c>
    </row>
    <row r="272" spans="1:5" x14ac:dyDescent="0.2">
      <c r="A272" s="10" t="str">
        <f>IF(Tabla199[[#This Row],[Alumno]]="","",ROW()-1)</f>
        <v/>
      </c>
      <c r="B272" s="39" t="s">
        <v>26</v>
      </c>
      <c r="C272" s="40"/>
      <c r="D272" s="42"/>
      <c r="E272" s="10" t="str">
        <f>Tabla199[[#This Row],[ID]]</f>
        <v/>
      </c>
    </row>
    <row r="273" spans="1:5" x14ac:dyDescent="0.2">
      <c r="A273" s="10" t="str">
        <f>IF(Tabla199[[#This Row],[Alumno]]="","",ROW()-1)</f>
        <v/>
      </c>
      <c r="B273" s="39" t="s">
        <v>26</v>
      </c>
      <c r="C273" s="40"/>
      <c r="D273" s="42"/>
      <c r="E273" s="10" t="str">
        <f>Tabla199[[#This Row],[ID]]</f>
        <v/>
      </c>
    </row>
    <row r="274" spans="1:5" x14ac:dyDescent="0.2">
      <c r="A274" s="10" t="str">
        <f>IF(Tabla199[[#This Row],[Alumno]]="","",ROW()-1)</f>
        <v/>
      </c>
      <c r="B274" s="39" t="s">
        <v>26</v>
      </c>
      <c r="C274" s="40"/>
      <c r="D274" s="42"/>
      <c r="E274" s="10" t="str">
        <f>Tabla199[[#This Row],[ID]]</f>
        <v/>
      </c>
    </row>
    <row r="275" spans="1:5" x14ac:dyDescent="0.2">
      <c r="A275" s="10" t="str">
        <f>IF(Tabla199[[#This Row],[Alumno]]="","",ROW()-1)</f>
        <v/>
      </c>
      <c r="B275" s="39" t="s">
        <v>26</v>
      </c>
      <c r="C275" s="40"/>
      <c r="D275" s="42"/>
      <c r="E275" s="10" t="str">
        <f>Tabla199[[#This Row],[ID]]</f>
        <v/>
      </c>
    </row>
    <row r="276" spans="1:5" x14ac:dyDescent="0.2">
      <c r="A276" s="10" t="str">
        <f>IF(Tabla199[[#This Row],[Alumno]]="","",ROW()-1)</f>
        <v/>
      </c>
      <c r="B276" s="39" t="s">
        <v>26</v>
      </c>
      <c r="C276" s="40"/>
      <c r="D276" s="42"/>
      <c r="E276" s="10" t="str">
        <f>Tabla199[[#This Row],[ID]]</f>
        <v/>
      </c>
    </row>
    <row r="277" spans="1:5" x14ac:dyDescent="0.2">
      <c r="A277" s="10" t="str">
        <f>IF(Tabla199[[#This Row],[Alumno]]="","",ROW()-1)</f>
        <v/>
      </c>
      <c r="B277" s="39" t="s">
        <v>27</v>
      </c>
      <c r="C277" s="40"/>
      <c r="D277" s="42"/>
      <c r="E277" s="10" t="str">
        <f>Tabla199[[#This Row],[ID]]</f>
        <v/>
      </c>
    </row>
    <row r="278" spans="1:5" x14ac:dyDescent="0.2">
      <c r="A278" s="10" t="str">
        <f>IF(Tabla199[[#This Row],[Alumno]]="","",ROW()-1)</f>
        <v/>
      </c>
      <c r="B278" s="39" t="s">
        <v>27</v>
      </c>
      <c r="C278" s="40"/>
      <c r="D278" s="42"/>
      <c r="E278" s="10" t="str">
        <f>Tabla199[[#This Row],[ID]]</f>
        <v/>
      </c>
    </row>
    <row r="279" spans="1:5" x14ac:dyDescent="0.2">
      <c r="A279" s="10" t="str">
        <f>IF(Tabla199[[#This Row],[Alumno]]="","",ROW()-1)</f>
        <v/>
      </c>
      <c r="B279" s="39" t="s">
        <v>27</v>
      </c>
      <c r="C279" s="40"/>
      <c r="D279" s="42"/>
      <c r="E279" s="10" t="str">
        <f>Tabla199[[#This Row],[ID]]</f>
        <v/>
      </c>
    </row>
    <row r="280" spans="1:5" x14ac:dyDescent="0.2">
      <c r="A280" s="10" t="str">
        <f>IF(Tabla199[[#This Row],[Alumno]]="","",ROW()-1)</f>
        <v/>
      </c>
      <c r="B280" s="39" t="s">
        <v>27</v>
      </c>
      <c r="C280" s="40"/>
      <c r="D280" s="42"/>
      <c r="E280" s="10" t="str">
        <f>Tabla199[[#This Row],[ID]]</f>
        <v/>
      </c>
    </row>
    <row r="281" spans="1:5" x14ac:dyDescent="0.2">
      <c r="A281" s="10" t="str">
        <f>IF(Tabla199[[#This Row],[Alumno]]="","",ROW()-1)</f>
        <v/>
      </c>
      <c r="B281" s="39" t="s">
        <v>27</v>
      </c>
      <c r="C281" s="40"/>
      <c r="D281" s="42"/>
      <c r="E281" s="10" t="str">
        <f>Tabla199[[#This Row],[ID]]</f>
        <v/>
      </c>
    </row>
    <row r="282" spans="1:5" x14ac:dyDescent="0.2">
      <c r="A282" s="10" t="str">
        <f>IF(Tabla199[[#This Row],[Alumno]]="","",ROW()-1)</f>
        <v/>
      </c>
      <c r="B282" s="39" t="s">
        <v>27</v>
      </c>
      <c r="C282" s="40"/>
      <c r="D282" s="42"/>
      <c r="E282" s="10" t="str">
        <f>Tabla199[[#This Row],[ID]]</f>
        <v/>
      </c>
    </row>
    <row r="283" spans="1:5" x14ac:dyDescent="0.2">
      <c r="A283" s="10" t="str">
        <f>IF(Tabla199[[#This Row],[Alumno]]="","",ROW()-1)</f>
        <v/>
      </c>
      <c r="B283" s="39" t="s">
        <v>27</v>
      </c>
      <c r="C283" s="40"/>
      <c r="D283" s="42"/>
      <c r="E283" s="10" t="str">
        <f>Tabla199[[#This Row],[ID]]</f>
        <v/>
      </c>
    </row>
    <row r="284" spans="1:5" x14ac:dyDescent="0.2">
      <c r="A284" s="10" t="str">
        <f>IF(Tabla199[[#This Row],[Alumno]]="","",ROW()-1)</f>
        <v/>
      </c>
      <c r="B284" s="39" t="s">
        <v>27</v>
      </c>
      <c r="C284" s="40"/>
      <c r="D284" s="42"/>
      <c r="E284" s="10" t="str">
        <f>Tabla199[[#This Row],[ID]]</f>
        <v/>
      </c>
    </row>
    <row r="285" spans="1:5" x14ac:dyDescent="0.2">
      <c r="A285" s="10" t="str">
        <f>IF(Tabla199[[#This Row],[Alumno]]="","",ROW()-1)</f>
        <v/>
      </c>
      <c r="B285" s="39" t="s">
        <v>27</v>
      </c>
      <c r="C285" s="40"/>
      <c r="D285" s="42"/>
      <c r="E285" s="10" t="str">
        <f>Tabla199[[#This Row],[ID]]</f>
        <v/>
      </c>
    </row>
    <row r="286" spans="1:5" x14ac:dyDescent="0.2">
      <c r="A286" s="10" t="str">
        <f>IF(Tabla199[[#This Row],[Alumno]]="","",ROW()-1)</f>
        <v/>
      </c>
      <c r="B286" s="39" t="s">
        <v>27</v>
      </c>
      <c r="C286" s="40"/>
      <c r="D286" s="42"/>
      <c r="E286" s="10" t="str">
        <f>Tabla199[[#This Row],[ID]]</f>
        <v/>
      </c>
    </row>
    <row r="287" spans="1:5" x14ac:dyDescent="0.2">
      <c r="A287" s="10" t="str">
        <f>IF(Tabla199[[#This Row],[Alumno]]="","",ROW()-1)</f>
        <v/>
      </c>
      <c r="B287" s="39" t="s">
        <v>27</v>
      </c>
      <c r="C287" s="40"/>
      <c r="D287" s="42"/>
      <c r="E287" s="10" t="str">
        <f>Tabla199[[#This Row],[ID]]</f>
        <v/>
      </c>
    </row>
    <row r="288" spans="1:5" x14ac:dyDescent="0.2">
      <c r="A288" s="10" t="str">
        <f>IF(Tabla199[[#This Row],[Alumno]]="","",ROW()-1)</f>
        <v/>
      </c>
      <c r="B288" s="39" t="s">
        <v>27</v>
      </c>
      <c r="C288" s="40"/>
      <c r="D288" s="42"/>
      <c r="E288" s="10" t="str">
        <f>Tabla199[[#This Row],[ID]]</f>
        <v/>
      </c>
    </row>
    <row r="289" spans="1:5" x14ac:dyDescent="0.2">
      <c r="A289" s="10" t="str">
        <f>IF(Tabla199[[#This Row],[Alumno]]="","",ROW()-1)</f>
        <v/>
      </c>
      <c r="B289" s="39" t="s">
        <v>27</v>
      </c>
      <c r="C289" s="40"/>
      <c r="D289" s="42"/>
      <c r="E289" s="10" t="str">
        <f>Tabla199[[#This Row],[ID]]</f>
        <v/>
      </c>
    </row>
    <row r="290" spans="1:5" x14ac:dyDescent="0.2">
      <c r="A290" s="10" t="str">
        <f>IF(Tabla199[[#This Row],[Alumno]]="","",ROW()-1)</f>
        <v/>
      </c>
      <c r="B290" s="39" t="s">
        <v>27</v>
      </c>
      <c r="C290" s="40"/>
      <c r="D290" s="42"/>
      <c r="E290" s="10" t="str">
        <f>Tabla199[[#This Row],[ID]]</f>
        <v/>
      </c>
    </row>
    <row r="291" spans="1:5" x14ac:dyDescent="0.2">
      <c r="A291" s="10" t="str">
        <f>IF(Tabla199[[#This Row],[Alumno]]="","",ROW()-1)</f>
        <v/>
      </c>
      <c r="B291" s="39" t="s">
        <v>27</v>
      </c>
      <c r="C291" s="40"/>
      <c r="D291" s="42"/>
      <c r="E291" s="10" t="str">
        <f>Tabla199[[#This Row],[ID]]</f>
        <v/>
      </c>
    </row>
    <row r="292" spans="1:5" x14ac:dyDescent="0.2">
      <c r="A292" s="10" t="str">
        <f>IF(Tabla199[[#This Row],[Alumno]]="","",ROW()-1)</f>
        <v/>
      </c>
      <c r="B292" s="39" t="s">
        <v>27</v>
      </c>
      <c r="C292" s="40"/>
      <c r="D292" s="42"/>
      <c r="E292" s="10" t="str">
        <f>Tabla199[[#This Row],[ID]]</f>
        <v/>
      </c>
    </row>
    <row r="293" spans="1:5" x14ac:dyDescent="0.2">
      <c r="A293" s="10" t="str">
        <f>IF(Tabla199[[#This Row],[Alumno]]="","",ROW()-1)</f>
        <v/>
      </c>
      <c r="B293" s="39" t="s">
        <v>27</v>
      </c>
      <c r="C293" s="40"/>
      <c r="D293" s="42"/>
      <c r="E293" s="10" t="str">
        <f>Tabla199[[#This Row],[ID]]</f>
        <v/>
      </c>
    </row>
    <row r="294" spans="1:5" x14ac:dyDescent="0.2">
      <c r="A294" s="10" t="str">
        <f>IF(Tabla199[[#This Row],[Alumno]]="","",ROW()-1)</f>
        <v/>
      </c>
      <c r="B294" s="39" t="s">
        <v>27</v>
      </c>
      <c r="C294" s="40"/>
      <c r="D294" s="42"/>
      <c r="E294" s="10" t="str">
        <f>Tabla199[[#This Row],[ID]]</f>
        <v/>
      </c>
    </row>
    <row r="295" spans="1:5" x14ac:dyDescent="0.2">
      <c r="A295" s="10" t="str">
        <f>IF(Tabla199[[#This Row],[Alumno]]="","",ROW()-1)</f>
        <v/>
      </c>
      <c r="B295" s="39" t="s">
        <v>27</v>
      </c>
      <c r="C295" s="40"/>
      <c r="D295" s="42"/>
      <c r="E295" s="10" t="str">
        <f>Tabla199[[#This Row],[ID]]</f>
        <v/>
      </c>
    </row>
    <row r="296" spans="1:5" x14ac:dyDescent="0.2">
      <c r="A296" s="10" t="str">
        <f>IF(Tabla199[[#This Row],[Alumno]]="","",ROW()-1)</f>
        <v/>
      </c>
      <c r="B296" s="39" t="s">
        <v>27</v>
      </c>
      <c r="C296" s="40"/>
      <c r="D296" s="42"/>
      <c r="E296" s="10" t="str">
        <f>Tabla199[[#This Row],[ID]]</f>
        <v/>
      </c>
    </row>
    <row r="297" spans="1:5" x14ac:dyDescent="0.2">
      <c r="A297" s="10" t="str">
        <f>IF(Tabla199[[#This Row],[Alumno]]="","",ROW()-1)</f>
        <v/>
      </c>
      <c r="B297" s="39" t="s">
        <v>27</v>
      </c>
      <c r="C297" s="40"/>
      <c r="D297" s="42"/>
      <c r="E297" s="10" t="str">
        <f>Tabla199[[#This Row],[ID]]</f>
        <v/>
      </c>
    </row>
    <row r="298" spans="1:5" x14ac:dyDescent="0.2">
      <c r="A298" s="10" t="str">
        <f>IF(Tabla199[[#This Row],[Alumno]]="","",ROW()-1)</f>
        <v/>
      </c>
      <c r="B298" s="39" t="s">
        <v>27</v>
      </c>
      <c r="C298" s="40"/>
      <c r="D298" s="42"/>
      <c r="E298" s="10" t="str">
        <f>Tabla199[[#This Row],[ID]]</f>
        <v/>
      </c>
    </row>
    <row r="299" spans="1:5" x14ac:dyDescent="0.2">
      <c r="A299" s="10" t="str">
        <f>IF(Tabla199[[#This Row],[Alumno]]="","",ROW()-1)</f>
        <v/>
      </c>
      <c r="B299" s="39" t="s">
        <v>27</v>
      </c>
      <c r="C299" s="40"/>
      <c r="D299" s="42"/>
      <c r="E299" s="10" t="str">
        <f>Tabla199[[#This Row],[ID]]</f>
        <v/>
      </c>
    </row>
    <row r="300" spans="1:5" x14ac:dyDescent="0.2">
      <c r="A300" s="10" t="str">
        <f>IF(Tabla199[[#This Row],[Alumno]]="","",ROW()-1)</f>
        <v/>
      </c>
      <c r="B300" s="39" t="s">
        <v>27</v>
      </c>
      <c r="C300" s="40"/>
      <c r="D300" s="42"/>
      <c r="E300" s="10" t="str">
        <f>Tabla199[[#This Row],[ID]]</f>
        <v/>
      </c>
    </row>
    <row r="301" spans="1:5" x14ac:dyDescent="0.2">
      <c r="A301" s="10" t="str">
        <f>IF(Tabla199[[#This Row],[Alumno]]="","",ROW()-1)</f>
        <v/>
      </c>
      <c r="B301" s="39">
        <v>6</v>
      </c>
      <c r="C301" s="40"/>
      <c r="D301" s="42"/>
      <c r="E301" s="10" t="str">
        <f>Tabla199[[#This Row],[ID]]</f>
        <v/>
      </c>
    </row>
    <row r="302" spans="1:5" x14ac:dyDescent="0.2">
      <c r="A302" s="10" t="str">
        <f>IF(Tabla199[[#This Row],[Alumno]]="","",ROW()-1)</f>
        <v/>
      </c>
      <c r="B302" s="39">
        <v>6</v>
      </c>
      <c r="C302" s="40"/>
      <c r="D302" s="42"/>
      <c r="E302" s="10" t="str">
        <f>Tabla199[[#This Row],[ID]]</f>
        <v/>
      </c>
    </row>
    <row r="303" spans="1:5" x14ac:dyDescent="0.2">
      <c r="A303" s="38" t="str">
        <f>IF(Tabla199[[#This Row],[Alumno]]="","",ROW()-1)</f>
        <v/>
      </c>
      <c r="B303" s="39">
        <v>6</v>
      </c>
      <c r="C303" s="40"/>
      <c r="D303" s="42"/>
      <c r="E303" s="38" t="str">
        <f>Tabla199[[#This Row],[ID]]</f>
        <v/>
      </c>
    </row>
    <row r="304" spans="1:5" x14ac:dyDescent="0.2">
      <c r="A304" s="38" t="str">
        <f>IF(Tabla199[[#This Row],[Alumno]]="","",ROW()-1)</f>
        <v/>
      </c>
      <c r="B304" s="39">
        <v>6</v>
      </c>
      <c r="C304" s="40"/>
      <c r="D304" s="42"/>
      <c r="E304" s="38" t="str">
        <f>Tabla199[[#This Row],[ID]]</f>
        <v/>
      </c>
    </row>
    <row r="305" spans="1:5" x14ac:dyDescent="0.2">
      <c r="A305" s="38" t="str">
        <f>IF(Tabla199[[#This Row],[Alumno]]="","",ROW()-1)</f>
        <v/>
      </c>
      <c r="B305" s="39">
        <v>6</v>
      </c>
      <c r="C305" s="40"/>
      <c r="D305" s="42"/>
      <c r="E305" s="38" t="str">
        <f>Tabla199[[#This Row],[ID]]</f>
        <v/>
      </c>
    </row>
    <row r="306" spans="1:5" x14ac:dyDescent="0.2">
      <c r="A306" s="38" t="str">
        <f>IF(Tabla199[[#This Row],[Alumno]]="","",ROW()-1)</f>
        <v/>
      </c>
      <c r="B306" s="39">
        <v>6</v>
      </c>
      <c r="C306" s="40"/>
      <c r="D306" s="42"/>
      <c r="E306" s="38" t="str">
        <f>Tabla199[[#This Row],[ID]]</f>
        <v/>
      </c>
    </row>
    <row r="307" spans="1:5" x14ac:dyDescent="0.2">
      <c r="A307" s="38" t="str">
        <f>IF(Tabla199[[#This Row],[Alumno]]="","",ROW()-1)</f>
        <v/>
      </c>
      <c r="B307" s="39">
        <v>6</v>
      </c>
      <c r="C307" s="40"/>
      <c r="D307" s="42"/>
      <c r="E307" s="38" t="str">
        <f>Tabla199[[#This Row],[ID]]</f>
        <v/>
      </c>
    </row>
    <row r="308" spans="1:5" x14ac:dyDescent="0.2">
      <c r="A308" s="38" t="str">
        <f>IF(Tabla199[[#This Row],[Alumno]]="","",ROW()-1)</f>
        <v/>
      </c>
      <c r="B308" s="39">
        <v>6</v>
      </c>
      <c r="C308" s="40"/>
      <c r="D308" s="42"/>
      <c r="E308" s="38" t="str">
        <f>Tabla199[[#This Row],[ID]]</f>
        <v/>
      </c>
    </row>
    <row r="309" spans="1:5" x14ac:dyDescent="0.2">
      <c r="A309" s="38" t="str">
        <f>IF(Tabla199[[#This Row],[Alumno]]="","",ROW()-1)</f>
        <v/>
      </c>
      <c r="B309" s="39">
        <v>6</v>
      </c>
      <c r="C309" s="40"/>
      <c r="D309" s="42"/>
      <c r="E309" s="38" t="str">
        <f>Tabla199[[#This Row],[ID]]</f>
        <v/>
      </c>
    </row>
    <row r="310" spans="1:5" x14ac:dyDescent="0.2">
      <c r="A310" s="38" t="str">
        <f>IF(Tabla199[[#This Row],[Alumno]]="","",ROW()-1)</f>
        <v/>
      </c>
      <c r="B310" s="39">
        <v>6</v>
      </c>
      <c r="C310" s="40"/>
      <c r="D310" s="42"/>
      <c r="E310" s="38" t="str">
        <f>Tabla199[[#This Row],[ID]]</f>
        <v/>
      </c>
    </row>
    <row r="311" spans="1:5" x14ac:dyDescent="0.2">
      <c r="A311" s="38" t="str">
        <f>IF(Tabla199[[#This Row],[Alumno]]="","",ROW()-1)</f>
        <v/>
      </c>
      <c r="B311" s="39">
        <v>6</v>
      </c>
      <c r="C311" s="40"/>
      <c r="D311" s="42"/>
      <c r="E311" s="38" t="str">
        <f>Tabla199[[#This Row],[ID]]</f>
        <v/>
      </c>
    </row>
    <row r="312" spans="1:5" x14ac:dyDescent="0.2">
      <c r="A312" s="38" t="str">
        <f>IF(Tabla199[[#This Row],[Alumno]]="","",ROW()-1)</f>
        <v/>
      </c>
      <c r="B312" s="39">
        <v>6</v>
      </c>
      <c r="C312" s="40"/>
      <c r="D312" s="42"/>
      <c r="E312" s="38" t="str">
        <f>Tabla199[[#This Row],[ID]]</f>
        <v/>
      </c>
    </row>
    <row r="313" spans="1:5" x14ac:dyDescent="0.2">
      <c r="A313" s="38" t="str">
        <f>IF(Tabla199[[#This Row],[Alumno]]="","",ROW()-1)</f>
        <v/>
      </c>
      <c r="B313" s="39">
        <v>6</v>
      </c>
      <c r="C313" s="40"/>
      <c r="D313" s="42"/>
      <c r="E313" s="38" t="str">
        <f>Tabla199[[#This Row],[ID]]</f>
        <v/>
      </c>
    </row>
    <row r="314" spans="1:5" x14ac:dyDescent="0.2">
      <c r="A314" s="38" t="str">
        <f>IF(Tabla199[[#This Row],[Alumno]]="","",ROW()-1)</f>
        <v/>
      </c>
      <c r="B314" s="39">
        <v>6</v>
      </c>
      <c r="C314" s="40"/>
      <c r="D314" s="42"/>
      <c r="E314" s="38" t="str">
        <f>Tabla199[[#This Row],[ID]]</f>
        <v/>
      </c>
    </row>
    <row r="315" spans="1:5" x14ac:dyDescent="0.2">
      <c r="A315" s="38" t="str">
        <f>IF(Tabla199[[#This Row],[Alumno]]="","",ROW()-1)</f>
        <v/>
      </c>
      <c r="B315" s="39">
        <v>6</v>
      </c>
      <c r="C315" s="40"/>
      <c r="D315" s="42"/>
      <c r="E315" s="38" t="str">
        <f>Tabla199[[#This Row],[ID]]</f>
        <v/>
      </c>
    </row>
    <row r="316" spans="1:5" x14ac:dyDescent="0.2">
      <c r="A316" s="38" t="str">
        <f>IF(Tabla199[[#This Row],[Alumno]]="","",ROW()-1)</f>
        <v/>
      </c>
      <c r="B316" s="39">
        <v>6</v>
      </c>
      <c r="C316" s="40"/>
      <c r="D316" s="42"/>
      <c r="E316" s="38" t="str">
        <f>Tabla199[[#This Row],[ID]]</f>
        <v/>
      </c>
    </row>
    <row r="317" spans="1:5" x14ac:dyDescent="0.2">
      <c r="A317" s="38" t="str">
        <f>IF(Tabla199[[#This Row],[Alumno]]="","",ROW()-1)</f>
        <v/>
      </c>
      <c r="B317" s="39">
        <v>6</v>
      </c>
      <c r="C317" s="40"/>
      <c r="D317" s="42"/>
      <c r="E317" s="38" t="str">
        <f>Tabla199[[#This Row],[ID]]</f>
        <v/>
      </c>
    </row>
    <row r="318" spans="1:5" x14ac:dyDescent="0.2">
      <c r="A318" s="38" t="str">
        <f>IF(Tabla199[[#This Row],[Alumno]]="","",ROW()-1)</f>
        <v/>
      </c>
      <c r="B318" s="39">
        <v>6</v>
      </c>
      <c r="C318" s="40"/>
      <c r="D318" s="42"/>
      <c r="E318" s="38" t="str">
        <f>Tabla199[[#This Row],[ID]]</f>
        <v/>
      </c>
    </row>
    <row r="319" spans="1:5" x14ac:dyDescent="0.2">
      <c r="A319" s="38" t="str">
        <f>IF(Tabla199[[#This Row],[Alumno]]="","",ROW()-1)</f>
        <v/>
      </c>
      <c r="B319" s="39">
        <v>6</v>
      </c>
      <c r="C319" s="40"/>
      <c r="D319" s="42"/>
      <c r="E319" s="38" t="str">
        <f>Tabla199[[#This Row],[ID]]</f>
        <v/>
      </c>
    </row>
    <row r="320" spans="1:5" x14ac:dyDescent="0.2">
      <c r="A320" s="38" t="str">
        <f>IF(Tabla199[[#This Row],[Alumno]]="","",ROW()-1)</f>
        <v/>
      </c>
      <c r="B320" s="39">
        <v>6</v>
      </c>
      <c r="C320" s="40"/>
      <c r="D320" s="42"/>
      <c r="E320" s="38" t="str">
        <f>Tabla199[[#This Row],[ID]]</f>
        <v/>
      </c>
    </row>
    <row r="321" spans="1:5" x14ac:dyDescent="0.2">
      <c r="A321" s="38" t="str">
        <f>IF(Tabla199[[#This Row],[Alumno]]="","",ROW()-1)</f>
        <v/>
      </c>
      <c r="B321" s="39">
        <v>6</v>
      </c>
      <c r="C321" s="40"/>
      <c r="D321" s="42"/>
      <c r="E321" s="38" t="str">
        <f>Tabla199[[#This Row],[ID]]</f>
        <v/>
      </c>
    </row>
    <row r="322" spans="1:5" x14ac:dyDescent="0.2">
      <c r="A322" s="38" t="str">
        <f>IF(Tabla199[[#This Row],[Alumno]]="","",ROW()-1)</f>
        <v/>
      </c>
      <c r="B322" s="39">
        <v>6</v>
      </c>
      <c r="C322" s="40"/>
      <c r="D322" s="42"/>
      <c r="E322" s="38" t="str">
        <f>Tabla199[[#This Row],[ID]]</f>
        <v/>
      </c>
    </row>
    <row r="323" spans="1:5" x14ac:dyDescent="0.2">
      <c r="A323" s="38" t="str">
        <f>IF(Tabla199[[#This Row],[Alumno]]="","",ROW()-1)</f>
        <v/>
      </c>
      <c r="B323" s="39">
        <v>6</v>
      </c>
      <c r="C323" s="40"/>
      <c r="D323" s="42"/>
      <c r="E323" s="38" t="str">
        <f>Tabla199[[#This Row],[ID]]</f>
        <v/>
      </c>
    </row>
    <row r="324" spans="1:5" x14ac:dyDescent="0.2">
      <c r="A324" s="38" t="str">
        <f>IF(Tabla199[[#This Row],[Alumno]]="","",ROW()-1)</f>
        <v/>
      </c>
      <c r="B324" s="39">
        <v>6</v>
      </c>
      <c r="C324" s="40"/>
      <c r="D324" s="42"/>
      <c r="E324" s="38" t="str">
        <f>Tabla199[[#This Row],[ID]]</f>
        <v/>
      </c>
    </row>
    <row r="325" spans="1:5" x14ac:dyDescent="0.2">
      <c r="A325" s="38" t="str">
        <f>IF(Tabla199[[#This Row],[Alumno]]="","",ROW()-1)</f>
        <v/>
      </c>
      <c r="B325" s="39">
        <v>6</v>
      </c>
      <c r="C325" s="40"/>
      <c r="D325" s="42"/>
      <c r="E325" s="38" t="str">
        <f>Tabla199[[#This Row],[ID]]</f>
        <v/>
      </c>
    </row>
    <row r="326" spans="1:5" x14ac:dyDescent="0.2">
      <c r="A326" s="38" t="str">
        <f>IF(Tabla199[[#This Row],[Alumno]]="","",ROW()-1)</f>
        <v/>
      </c>
      <c r="B326" s="39">
        <v>6</v>
      </c>
      <c r="C326" s="40"/>
      <c r="D326" s="42"/>
      <c r="E326" s="38" t="str">
        <f>Tabla199[[#This Row],[ID]]</f>
        <v/>
      </c>
    </row>
    <row r="327" spans="1:5" x14ac:dyDescent="0.2">
      <c r="A327" s="38" t="str">
        <f>IF(Tabla199[[#This Row],[Alumno]]="","",ROW()-1)</f>
        <v/>
      </c>
      <c r="B327" s="39">
        <v>6</v>
      </c>
      <c r="C327" s="40"/>
      <c r="D327" s="42"/>
      <c r="E327" s="38" t="str">
        <f>Tabla199[[#This Row],[ID]]</f>
        <v/>
      </c>
    </row>
    <row r="328" spans="1:5" x14ac:dyDescent="0.2">
      <c r="A328" s="38" t="str">
        <f>IF(Tabla199[[#This Row],[Alumno]]="","",ROW()-1)</f>
        <v/>
      </c>
      <c r="B328" s="39">
        <v>6</v>
      </c>
      <c r="C328" s="40"/>
      <c r="D328" s="42"/>
      <c r="E328" s="38" t="str">
        <f>Tabla199[[#This Row],[ID]]</f>
        <v/>
      </c>
    </row>
    <row r="329" spans="1:5" x14ac:dyDescent="0.2">
      <c r="A329" s="38" t="str">
        <f>IF(Tabla199[[#This Row],[Alumno]]="","",ROW()-1)</f>
        <v/>
      </c>
      <c r="B329" s="39">
        <v>6</v>
      </c>
      <c r="C329" s="40"/>
      <c r="D329" s="42"/>
      <c r="E329" s="38" t="str">
        <f>Tabla199[[#This Row],[ID]]</f>
        <v/>
      </c>
    </row>
    <row r="330" spans="1:5" x14ac:dyDescent="0.2">
      <c r="A330" s="38" t="str">
        <f>IF(Tabla199[[#This Row],[Alumno]]="","",ROW()-1)</f>
        <v/>
      </c>
      <c r="B330" s="39">
        <v>6</v>
      </c>
      <c r="C330" s="40"/>
      <c r="D330" s="42"/>
      <c r="E330" s="38" t="str">
        <f>Tabla199[[#This Row],[ID]]</f>
        <v/>
      </c>
    </row>
    <row r="331" spans="1:5" x14ac:dyDescent="0.2">
      <c r="A331" s="38" t="str">
        <f>IF(Tabla199[[#This Row],[Alumno]]="","",ROW()-1)</f>
        <v/>
      </c>
      <c r="B331" s="39">
        <v>6</v>
      </c>
      <c r="C331" s="40"/>
      <c r="D331" s="42"/>
      <c r="E331" s="38" t="str">
        <f>Tabla199[[#This Row],[ID]]</f>
        <v/>
      </c>
    </row>
    <row r="332" spans="1:5" x14ac:dyDescent="0.2">
      <c r="A332" s="38" t="str">
        <f>IF(Tabla199[[#This Row],[Alumno]]="","",ROW()-1)</f>
        <v/>
      </c>
      <c r="B332" s="39"/>
      <c r="C332" s="40"/>
      <c r="D332" s="42"/>
      <c r="E332" s="38" t="str">
        <f>Tabla199[[#This Row],[ID]]</f>
        <v/>
      </c>
    </row>
    <row r="333" spans="1:5" x14ac:dyDescent="0.2">
      <c r="A333" s="38" t="str">
        <f>IF(Tabla199[[#This Row],[Alumno]]="","",ROW()-1)</f>
        <v/>
      </c>
      <c r="B333" s="39"/>
      <c r="C333" s="40"/>
      <c r="D333" s="42"/>
      <c r="E333" s="38" t="str">
        <f>Tabla199[[#This Row],[ID]]</f>
        <v/>
      </c>
    </row>
    <row r="334" spans="1:5" x14ac:dyDescent="0.2">
      <c r="A334" s="38" t="str">
        <f>IF(Tabla199[[#This Row],[Alumno]]="","",ROW()-1)</f>
        <v/>
      </c>
      <c r="B334" s="39"/>
      <c r="C334" s="40"/>
      <c r="D334" s="42"/>
      <c r="E334" s="38" t="str">
        <f>Tabla199[[#This Row],[ID]]</f>
        <v/>
      </c>
    </row>
    <row r="335" spans="1:5" x14ac:dyDescent="0.2">
      <c r="A335" s="38" t="str">
        <f>IF(Tabla199[[#This Row],[Alumno]]="","",ROW()-1)</f>
        <v/>
      </c>
      <c r="B335" s="39"/>
      <c r="C335" s="40"/>
      <c r="D335" s="42"/>
      <c r="E335" s="38" t="str">
        <f>Tabla199[[#This Row],[ID]]</f>
        <v/>
      </c>
    </row>
    <row r="336" spans="1:5" x14ac:dyDescent="0.2">
      <c r="A336" s="38" t="str">
        <f>IF(Tabla199[[#This Row],[Alumno]]="","",ROW()-1)</f>
        <v/>
      </c>
      <c r="B336" s="39"/>
      <c r="C336" s="40"/>
      <c r="D336" s="42"/>
      <c r="E336" s="38" t="str">
        <f>Tabla199[[#This Row],[ID]]</f>
        <v/>
      </c>
    </row>
    <row r="337" spans="1:5" x14ac:dyDescent="0.2">
      <c r="A337" s="38" t="str">
        <f>IF(Tabla199[[#This Row],[Alumno]]="","",ROW()-1)</f>
        <v/>
      </c>
      <c r="B337" s="39"/>
      <c r="C337" s="40"/>
      <c r="D337" s="42"/>
      <c r="E337" s="38" t="str">
        <f>Tabla199[[#This Row],[ID]]</f>
        <v/>
      </c>
    </row>
    <row r="338" spans="1:5" x14ac:dyDescent="0.2">
      <c r="A338" s="38" t="str">
        <f>IF(Tabla199[[#This Row],[Alumno]]="","",ROW()-1)</f>
        <v/>
      </c>
      <c r="B338" s="39"/>
      <c r="C338" s="40"/>
      <c r="D338" s="42"/>
      <c r="E338" s="38" t="str">
        <f>Tabla199[[#This Row],[ID]]</f>
        <v/>
      </c>
    </row>
    <row r="339" spans="1:5" x14ac:dyDescent="0.2">
      <c r="A339" s="38" t="str">
        <f>IF(Tabla199[[#This Row],[Alumno]]="","",ROW()-1)</f>
        <v/>
      </c>
      <c r="B339" s="39"/>
      <c r="C339" s="40"/>
      <c r="D339" s="42"/>
      <c r="E339" s="38" t="str">
        <f>Tabla199[[#This Row],[ID]]</f>
        <v/>
      </c>
    </row>
    <row r="340" spans="1:5" x14ac:dyDescent="0.2">
      <c r="A340" s="38" t="str">
        <f>IF(Tabla199[[#This Row],[Alumno]]="","",ROW()-1)</f>
        <v/>
      </c>
      <c r="B340" s="39"/>
      <c r="C340" s="40"/>
      <c r="D340" s="42"/>
      <c r="E340" s="38" t="str">
        <f>Tabla199[[#This Row],[ID]]</f>
        <v/>
      </c>
    </row>
    <row r="341" spans="1:5" x14ac:dyDescent="0.2">
      <c r="A341" s="38" t="str">
        <f>IF(Tabla199[[#This Row],[Alumno]]="","",ROW()-1)</f>
        <v/>
      </c>
      <c r="B341" s="39"/>
      <c r="C341" s="40"/>
      <c r="D341" s="42"/>
      <c r="E341" s="38" t="str">
        <f>Tabla199[[#This Row],[ID]]</f>
        <v/>
      </c>
    </row>
    <row r="342" spans="1:5" x14ac:dyDescent="0.2">
      <c r="A342" s="38" t="str">
        <f>IF(Tabla199[[#This Row],[Alumno]]="","",ROW()-1)</f>
        <v/>
      </c>
      <c r="B342" s="39"/>
      <c r="C342" s="40"/>
      <c r="D342" s="42"/>
      <c r="E342" s="38" t="str">
        <f>Tabla199[[#This Row],[ID]]</f>
        <v/>
      </c>
    </row>
    <row r="343" spans="1:5" x14ac:dyDescent="0.2">
      <c r="A343" s="38" t="str">
        <f>IF(Tabla199[[#This Row],[Alumno]]="","",ROW()-1)</f>
        <v/>
      </c>
      <c r="B343" s="39"/>
      <c r="C343" s="40"/>
      <c r="D343" s="42"/>
      <c r="E343" s="38" t="str">
        <f>Tabla199[[#This Row],[ID]]</f>
        <v/>
      </c>
    </row>
    <row r="344" spans="1:5" x14ac:dyDescent="0.2">
      <c r="A344" s="38" t="str">
        <f>IF(Tabla199[[#This Row],[Alumno]]="","",ROW()-1)</f>
        <v/>
      </c>
      <c r="B344" s="39"/>
      <c r="C344" s="40"/>
      <c r="D344" s="42"/>
      <c r="E344" s="38" t="str">
        <f>Tabla199[[#This Row],[ID]]</f>
        <v/>
      </c>
    </row>
    <row r="345" spans="1:5" x14ac:dyDescent="0.2">
      <c r="A345" s="38" t="str">
        <f>IF(Tabla199[[#This Row],[Alumno]]="","",ROW()-1)</f>
        <v/>
      </c>
      <c r="B345" s="39"/>
      <c r="C345" s="40"/>
      <c r="D345" s="42"/>
      <c r="E345" s="38" t="str">
        <f>Tabla199[[#This Row],[ID]]</f>
        <v/>
      </c>
    </row>
    <row r="346" spans="1:5" x14ac:dyDescent="0.2">
      <c r="A346" s="38" t="str">
        <f>IF(Tabla199[[#This Row],[Alumno]]="","",ROW()-1)</f>
        <v/>
      </c>
      <c r="B346" s="39"/>
      <c r="C346" s="40"/>
      <c r="D346" s="42"/>
      <c r="E346" s="38" t="str">
        <f>Tabla199[[#This Row],[ID]]</f>
        <v/>
      </c>
    </row>
    <row r="347" spans="1:5" x14ac:dyDescent="0.2">
      <c r="A347" s="38" t="str">
        <f>IF(Tabla199[[#This Row],[Alumno]]="","",ROW()-1)</f>
        <v/>
      </c>
      <c r="B347" s="39"/>
      <c r="C347" s="40"/>
      <c r="D347" s="42"/>
      <c r="E347" s="38" t="str">
        <f>Tabla199[[#This Row],[ID]]</f>
        <v/>
      </c>
    </row>
    <row r="348" spans="1:5" x14ac:dyDescent="0.2">
      <c r="A348" s="38" t="str">
        <f>IF(Tabla199[[#This Row],[Alumno]]="","",ROW()-1)</f>
        <v/>
      </c>
      <c r="B348" s="39"/>
      <c r="C348" s="40"/>
      <c r="D348" s="42"/>
      <c r="E348" s="38" t="str">
        <f>Tabla199[[#This Row],[ID]]</f>
        <v/>
      </c>
    </row>
    <row r="349" spans="1:5" x14ac:dyDescent="0.2">
      <c r="A349" s="38" t="str">
        <f>IF(Tabla199[[#This Row],[Alumno]]="","",ROW()-1)</f>
        <v/>
      </c>
      <c r="B349" s="39"/>
      <c r="C349" s="40"/>
      <c r="D349" s="42"/>
      <c r="E349" s="38" t="str">
        <f>Tabla199[[#This Row],[ID]]</f>
        <v/>
      </c>
    </row>
    <row r="350" spans="1:5" x14ac:dyDescent="0.2">
      <c r="A350" s="38" t="str">
        <f>IF(Tabla199[[#This Row],[Alumno]]="","",ROW()-1)</f>
        <v/>
      </c>
      <c r="B350" s="39"/>
      <c r="C350" s="40"/>
      <c r="D350" s="42"/>
      <c r="E350" s="38" t="str">
        <f>Tabla199[[#This Row],[ID]]</f>
        <v/>
      </c>
    </row>
    <row r="351" spans="1:5" x14ac:dyDescent="0.2">
      <c r="A351" s="38" t="str">
        <f>IF(Tabla199[[#This Row],[Alumno]]="","",ROW()-1)</f>
        <v/>
      </c>
      <c r="B351" s="39"/>
      <c r="C351" s="40"/>
      <c r="D351" s="42"/>
      <c r="E351" s="38" t="str">
        <f>Tabla199[[#This Row],[ID]]</f>
        <v/>
      </c>
    </row>
    <row r="352" spans="1:5" x14ac:dyDescent="0.2">
      <c r="A352" s="38" t="str">
        <f>IF(Tabla199[[#This Row],[Alumno]]="","",ROW()-1)</f>
        <v/>
      </c>
      <c r="B352" s="39"/>
      <c r="C352" s="40"/>
      <c r="D352" s="42"/>
      <c r="E352" s="38" t="str">
        <f>Tabla199[[#This Row],[ID]]</f>
        <v/>
      </c>
    </row>
    <row r="353" spans="1:5" x14ac:dyDescent="0.2">
      <c r="A353" s="38" t="str">
        <f>IF(Tabla199[[#This Row],[Alumno]]="","",ROW()-1)</f>
        <v/>
      </c>
      <c r="B353" s="39"/>
      <c r="C353" s="40"/>
      <c r="D353" s="42"/>
      <c r="E353" s="38" t="str">
        <f>Tabla199[[#This Row],[ID]]</f>
        <v/>
      </c>
    </row>
    <row r="354" spans="1:5" x14ac:dyDescent="0.2">
      <c r="A354" s="38" t="str">
        <f>IF(Tabla199[[#This Row],[Alumno]]="","",ROW()-1)</f>
        <v/>
      </c>
      <c r="B354" s="39"/>
      <c r="C354" s="40"/>
      <c r="D354" s="42"/>
      <c r="E354" s="38" t="str">
        <f>Tabla199[[#This Row],[ID]]</f>
        <v/>
      </c>
    </row>
    <row r="355" spans="1:5" x14ac:dyDescent="0.2">
      <c r="A355" s="38" t="str">
        <f>IF(Tabla199[[#This Row],[Alumno]]="","",ROW()-1)</f>
        <v/>
      </c>
      <c r="B355" s="39"/>
      <c r="C355" s="40"/>
      <c r="D355" s="42"/>
      <c r="E355" s="38" t="str">
        <f>Tabla199[[#This Row],[ID]]</f>
        <v/>
      </c>
    </row>
    <row r="356" spans="1:5" x14ac:dyDescent="0.2">
      <c r="A356" s="38" t="str">
        <f>IF(Tabla199[[#This Row],[Alumno]]="","",ROW()-1)</f>
        <v/>
      </c>
      <c r="B356" s="39"/>
      <c r="C356" s="40"/>
      <c r="D356" s="42"/>
      <c r="E356" s="38" t="str">
        <f>Tabla199[[#This Row],[ID]]</f>
        <v/>
      </c>
    </row>
    <row r="357" spans="1:5" x14ac:dyDescent="0.2">
      <c r="A357" s="38" t="str">
        <f>IF(Tabla199[[#This Row],[Alumno]]="","",ROW()-1)</f>
        <v/>
      </c>
      <c r="B357" s="39"/>
      <c r="C357" s="40"/>
      <c r="D357" s="42"/>
      <c r="E357" s="38" t="str">
        <f>Tabla199[[#This Row],[ID]]</f>
        <v/>
      </c>
    </row>
    <row r="358" spans="1:5" x14ac:dyDescent="0.2">
      <c r="A358" s="38" t="str">
        <f>IF(Tabla199[[#This Row],[Alumno]]="","",ROW()-1)</f>
        <v/>
      </c>
      <c r="B358" s="39"/>
      <c r="C358" s="40"/>
      <c r="D358" s="42"/>
      <c r="E358" s="38" t="str">
        <f>Tabla199[[#This Row],[ID]]</f>
        <v/>
      </c>
    </row>
    <row r="359" spans="1:5" x14ac:dyDescent="0.2">
      <c r="A359" s="38" t="str">
        <f>IF(Tabla199[[#This Row],[Alumno]]="","",ROW()-1)</f>
        <v/>
      </c>
      <c r="B359" s="39"/>
      <c r="C359" s="40"/>
      <c r="D359" s="42"/>
      <c r="E359" s="38" t="str">
        <f>Tabla199[[#This Row],[ID]]</f>
        <v/>
      </c>
    </row>
    <row r="360" spans="1:5" x14ac:dyDescent="0.2">
      <c r="A360" s="38" t="str">
        <f>IF(Tabla199[[#This Row],[Alumno]]="","",ROW()-1)</f>
        <v/>
      </c>
      <c r="B360" s="39"/>
      <c r="C360" s="40"/>
      <c r="D360" s="42"/>
      <c r="E360" s="38" t="str">
        <f>Tabla199[[#This Row],[ID]]</f>
        <v/>
      </c>
    </row>
    <row r="361" spans="1:5" x14ac:dyDescent="0.2">
      <c r="A361" s="38" t="str">
        <f>IF(Tabla199[[#This Row],[Alumno]]="","",ROW()-1)</f>
        <v/>
      </c>
      <c r="B361" s="39"/>
      <c r="C361" s="40"/>
      <c r="D361" s="42"/>
      <c r="E361" s="38" t="str">
        <f>Tabla199[[#This Row],[ID]]</f>
        <v/>
      </c>
    </row>
    <row r="362" spans="1:5" x14ac:dyDescent="0.2">
      <c r="A362" s="38" t="str">
        <f>IF(Tabla199[[#This Row],[Alumno]]="","",ROW()-1)</f>
        <v/>
      </c>
      <c r="B362" s="39"/>
      <c r="C362" s="40"/>
      <c r="D362" s="42"/>
      <c r="E362" s="38" t="str">
        <f>Tabla199[[#This Row],[ID]]</f>
        <v/>
      </c>
    </row>
    <row r="363" spans="1:5" x14ac:dyDescent="0.2">
      <c r="A363" s="38" t="str">
        <f>IF(Tabla199[[#This Row],[Alumno]]="","",ROW()-1)</f>
        <v/>
      </c>
      <c r="B363" s="39"/>
      <c r="C363" s="40"/>
      <c r="D363" s="42"/>
      <c r="E363" s="38" t="str">
        <f>Tabla199[[#This Row],[ID]]</f>
        <v/>
      </c>
    </row>
    <row r="364" spans="1:5" x14ac:dyDescent="0.2">
      <c r="A364" s="38" t="str">
        <f>IF(Tabla199[[#This Row],[Alumno]]="","",ROW()-1)</f>
        <v/>
      </c>
      <c r="B364" s="39"/>
      <c r="C364" s="40"/>
      <c r="D364" s="42"/>
      <c r="E364" s="38" t="str">
        <f>Tabla199[[#This Row],[ID]]</f>
        <v/>
      </c>
    </row>
    <row r="365" spans="1:5" x14ac:dyDescent="0.2">
      <c r="A365" s="38" t="str">
        <f>IF(Tabla199[[#This Row],[Alumno]]="","",ROW()-1)</f>
        <v/>
      </c>
      <c r="B365" s="39"/>
      <c r="C365" s="40"/>
      <c r="D365" s="42"/>
      <c r="E365" s="38" t="str">
        <f>Tabla199[[#This Row],[ID]]</f>
        <v/>
      </c>
    </row>
    <row r="366" spans="1:5" x14ac:dyDescent="0.2">
      <c r="A366" s="38" t="str">
        <f>IF(Tabla199[[#This Row],[Alumno]]="","",ROW()-1)</f>
        <v/>
      </c>
      <c r="B366" s="39"/>
      <c r="C366" s="40"/>
      <c r="D366" s="42"/>
      <c r="E366" s="38" t="str">
        <f>Tabla199[[#This Row],[ID]]</f>
        <v/>
      </c>
    </row>
    <row r="367" spans="1:5" x14ac:dyDescent="0.2">
      <c r="A367" s="38" t="str">
        <f>IF(Tabla199[[#This Row],[Alumno]]="","",ROW()-1)</f>
        <v/>
      </c>
      <c r="B367" s="39"/>
      <c r="C367" s="40"/>
      <c r="D367" s="42"/>
      <c r="E367" s="38" t="str">
        <f>Tabla199[[#This Row],[ID]]</f>
        <v/>
      </c>
    </row>
    <row r="368" spans="1:5" x14ac:dyDescent="0.2">
      <c r="A368" s="38" t="str">
        <f>IF(Tabla199[[#This Row],[Alumno]]="","",ROW()-1)</f>
        <v/>
      </c>
      <c r="B368" s="39"/>
      <c r="C368" s="40"/>
      <c r="D368" s="42"/>
      <c r="E368" s="38" t="str">
        <f>Tabla199[[#This Row],[ID]]</f>
        <v/>
      </c>
    </row>
    <row r="369" spans="1:5" x14ac:dyDescent="0.2">
      <c r="A369" s="38" t="str">
        <f>IF(Tabla199[[#This Row],[Alumno]]="","",ROW()-1)</f>
        <v/>
      </c>
      <c r="B369" s="39"/>
      <c r="C369" s="40"/>
      <c r="D369" s="42"/>
      <c r="E369" s="38" t="str">
        <f>Tabla199[[#This Row],[ID]]</f>
        <v/>
      </c>
    </row>
    <row r="370" spans="1:5" x14ac:dyDescent="0.2">
      <c r="A370" s="38" t="str">
        <f>IF(Tabla199[[#This Row],[Alumno]]="","",ROW()-1)</f>
        <v/>
      </c>
      <c r="B370" s="39"/>
      <c r="C370" s="40"/>
      <c r="D370" s="42"/>
      <c r="E370" s="38" t="str">
        <f>Tabla199[[#This Row],[ID]]</f>
        <v/>
      </c>
    </row>
    <row r="371" spans="1:5" x14ac:dyDescent="0.2">
      <c r="A371" s="38" t="str">
        <f>IF(Tabla199[[#This Row],[Alumno]]="","",ROW()-1)</f>
        <v/>
      </c>
      <c r="B371" s="39"/>
      <c r="C371" s="40"/>
      <c r="D371" s="42"/>
      <c r="E371" s="38" t="str">
        <f>Tabla199[[#This Row],[ID]]</f>
        <v/>
      </c>
    </row>
    <row r="372" spans="1:5" x14ac:dyDescent="0.2">
      <c r="A372" s="38" t="str">
        <f>IF(Tabla199[[#This Row],[Alumno]]="","",ROW()-1)</f>
        <v/>
      </c>
      <c r="B372" s="39"/>
      <c r="C372" s="40"/>
      <c r="D372" s="42"/>
      <c r="E372" s="38" t="str">
        <f>Tabla199[[#This Row],[ID]]</f>
        <v/>
      </c>
    </row>
    <row r="373" spans="1:5" x14ac:dyDescent="0.2">
      <c r="A373" s="38" t="str">
        <f>IF(Tabla199[[#This Row],[Alumno]]="","",ROW()-1)</f>
        <v/>
      </c>
      <c r="B373" s="39"/>
      <c r="C373" s="40"/>
      <c r="D373" s="42"/>
      <c r="E373" s="38" t="str">
        <f>Tabla199[[#This Row],[ID]]</f>
        <v/>
      </c>
    </row>
    <row r="374" spans="1:5" x14ac:dyDescent="0.2">
      <c r="A374" s="38" t="str">
        <f>IF(Tabla199[[#This Row],[Alumno]]="","",ROW()-1)</f>
        <v/>
      </c>
      <c r="B374" s="39"/>
      <c r="C374" s="40"/>
      <c r="D374" s="42"/>
      <c r="E374" s="38" t="str">
        <f>Tabla199[[#This Row],[ID]]</f>
        <v/>
      </c>
    </row>
    <row r="375" spans="1:5" x14ac:dyDescent="0.2">
      <c r="A375" s="38" t="str">
        <f>IF(Tabla199[[#This Row],[Alumno]]="","",ROW()-1)</f>
        <v/>
      </c>
      <c r="B375" s="39"/>
      <c r="C375" s="40"/>
      <c r="D375" s="42"/>
      <c r="E375" s="38" t="str">
        <f>Tabla199[[#This Row],[ID]]</f>
        <v/>
      </c>
    </row>
    <row r="376" spans="1:5" x14ac:dyDescent="0.2">
      <c r="A376" s="38" t="str">
        <f>IF(Tabla199[[#This Row],[Alumno]]="","",ROW()-1)</f>
        <v/>
      </c>
      <c r="B376" s="39"/>
      <c r="C376" s="40"/>
      <c r="D376" s="42"/>
      <c r="E376" s="38" t="str">
        <f>Tabla199[[#This Row],[ID]]</f>
        <v/>
      </c>
    </row>
    <row r="377" spans="1:5" x14ac:dyDescent="0.2">
      <c r="A377" s="38" t="str">
        <f>IF(Tabla199[[#This Row],[Alumno]]="","",ROW()-1)</f>
        <v/>
      </c>
      <c r="B377" s="39"/>
      <c r="C377" s="40"/>
      <c r="D377" s="42"/>
      <c r="E377" s="38" t="str">
        <f>Tabla199[[#This Row],[ID]]</f>
        <v/>
      </c>
    </row>
    <row r="378" spans="1:5" x14ac:dyDescent="0.2">
      <c r="A378" s="38" t="str">
        <f>IF(Tabla199[[#This Row],[Alumno]]="","",ROW()-1)</f>
        <v/>
      </c>
      <c r="B378" s="39"/>
      <c r="C378" s="40"/>
      <c r="D378" s="42"/>
      <c r="E378" s="38" t="str">
        <f>Tabla199[[#This Row],[ID]]</f>
        <v/>
      </c>
    </row>
    <row r="379" spans="1:5" x14ac:dyDescent="0.2">
      <c r="A379" s="38" t="str">
        <f>IF(Tabla199[[#This Row],[Alumno]]="","",ROW()-1)</f>
        <v/>
      </c>
      <c r="B379" s="39"/>
      <c r="C379" s="40"/>
      <c r="D379" s="42"/>
      <c r="E379" s="38" t="str">
        <f>Tabla199[[#This Row],[ID]]</f>
        <v/>
      </c>
    </row>
    <row r="380" spans="1:5" x14ac:dyDescent="0.2">
      <c r="A380" s="38" t="str">
        <f>IF(Tabla199[[#This Row],[Alumno]]="","",ROW()-1)</f>
        <v/>
      </c>
      <c r="B380" s="39"/>
      <c r="C380" s="40"/>
      <c r="D380" s="42"/>
      <c r="E380" s="38" t="str">
        <f>Tabla199[[#This Row],[ID]]</f>
        <v/>
      </c>
    </row>
    <row r="381" spans="1:5" x14ac:dyDescent="0.2">
      <c r="A381" s="38" t="str">
        <f>IF(Tabla199[[#This Row],[Alumno]]="","",ROW()-1)</f>
        <v/>
      </c>
      <c r="B381" s="39"/>
      <c r="C381" s="40"/>
      <c r="D381" s="42"/>
      <c r="E381" s="38" t="str">
        <f>Tabla199[[#This Row],[ID]]</f>
        <v/>
      </c>
    </row>
    <row r="382" spans="1:5" x14ac:dyDescent="0.2">
      <c r="A382" s="38" t="str">
        <f>IF(Tabla199[[#This Row],[Alumno]]="","",ROW()-1)</f>
        <v/>
      </c>
      <c r="B382" s="39"/>
      <c r="C382" s="40"/>
      <c r="D382" s="42"/>
      <c r="E382" s="38" t="str">
        <f>Tabla199[[#This Row],[ID]]</f>
        <v/>
      </c>
    </row>
    <row r="383" spans="1:5" x14ac:dyDescent="0.2">
      <c r="A383" s="38" t="str">
        <f>IF(Tabla199[[#This Row],[Alumno]]="","",ROW()-1)</f>
        <v/>
      </c>
      <c r="B383" s="39"/>
      <c r="C383" s="40"/>
      <c r="D383" s="42"/>
      <c r="E383" s="38" t="str">
        <f>Tabla199[[#This Row],[ID]]</f>
        <v/>
      </c>
    </row>
    <row r="384" spans="1:5" x14ac:dyDescent="0.2">
      <c r="A384" s="38" t="str">
        <f>IF(Tabla199[[#This Row],[Alumno]]="","",ROW()-1)</f>
        <v/>
      </c>
      <c r="B384" s="39"/>
      <c r="C384" s="40"/>
      <c r="D384" s="42"/>
      <c r="E384" s="38" t="str">
        <f>Tabla199[[#This Row],[ID]]</f>
        <v/>
      </c>
    </row>
    <row r="385" spans="1:5" x14ac:dyDescent="0.2">
      <c r="A385" s="38" t="str">
        <f>IF(Tabla199[[#This Row],[Alumno]]="","",ROW()-1)</f>
        <v/>
      </c>
      <c r="B385" s="39"/>
      <c r="C385" s="40"/>
      <c r="D385" s="42"/>
      <c r="E385" s="38" t="str">
        <f>Tabla199[[#This Row],[ID]]</f>
        <v/>
      </c>
    </row>
    <row r="386" spans="1:5" x14ac:dyDescent="0.2">
      <c r="A386" s="38" t="str">
        <f>IF(Tabla199[[#This Row],[Alumno]]="","",ROW()-1)</f>
        <v/>
      </c>
      <c r="B386" s="39"/>
      <c r="C386" s="40"/>
      <c r="D386" s="42"/>
      <c r="E386" s="38" t="str">
        <f>Tabla199[[#This Row],[ID]]</f>
        <v/>
      </c>
    </row>
    <row r="387" spans="1:5" x14ac:dyDescent="0.2">
      <c r="A387" s="38" t="str">
        <f>IF(Tabla199[[#This Row],[Alumno]]="","",ROW()-1)</f>
        <v/>
      </c>
      <c r="B387" s="39"/>
      <c r="C387" s="40"/>
      <c r="D387" s="42"/>
      <c r="E387" s="38" t="str">
        <f>Tabla199[[#This Row],[ID]]</f>
        <v/>
      </c>
    </row>
    <row r="388" spans="1:5" x14ac:dyDescent="0.2">
      <c r="A388" s="38" t="str">
        <f>IF(Tabla199[[#This Row],[Alumno]]="","",ROW()-1)</f>
        <v/>
      </c>
      <c r="B388" s="39"/>
      <c r="C388" s="40"/>
      <c r="D388" s="42"/>
      <c r="E388" s="38" t="str">
        <f>Tabla199[[#This Row],[ID]]</f>
        <v/>
      </c>
    </row>
    <row r="389" spans="1:5" x14ac:dyDescent="0.2">
      <c r="A389" s="38" t="str">
        <f>IF(Tabla199[[#This Row],[Alumno]]="","",ROW()-1)</f>
        <v/>
      </c>
      <c r="B389" s="39"/>
      <c r="C389" s="40"/>
      <c r="D389" s="42"/>
      <c r="E389" s="38" t="str">
        <f>Tabla199[[#This Row],[ID]]</f>
        <v/>
      </c>
    </row>
    <row r="390" spans="1:5" x14ac:dyDescent="0.2">
      <c r="A390" s="38" t="str">
        <f>IF(Tabla199[[#This Row],[Alumno]]="","",ROW()-1)</f>
        <v/>
      </c>
      <c r="B390" s="39"/>
      <c r="C390" s="40"/>
      <c r="D390" s="42"/>
      <c r="E390" s="38" t="str">
        <f>Tabla199[[#This Row],[ID]]</f>
        <v/>
      </c>
    </row>
    <row r="391" spans="1:5" x14ac:dyDescent="0.2">
      <c r="A391" s="38" t="str">
        <f>IF(Tabla199[[#This Row],[Alumno]]="","",ROW()-1)</f>
        <v/>
      </c>
      <c r="B391" s="39"/>
      <c r="C391" s="40"/>
      <c r="D391" s="42"/>
      <c r="E391" s="38" t="str">
        <f>Tabla199[[#This Row],[ID]]</f>
        <v/>
      </c>
    </row>
    <row r="392" spans="1:5" x14ac:dyDescent="0.2">
      <c r="A392" s="38" t="str">
        <f>IF(Tabla199[[#This Row],[Alumno]]="","",ROW()-1)</f>
        <v/>
      </c>
      <c r="B392" s="39"/>
      <c r="C392" s="40"/>
      <c r="D392" s="42"/>
      <c r="E392" s="38" t="str">
        <f>Tabla199[[#This Row],[ID]]</f>
        <v/>
      </c>
    </row>
    <row r="393" spans="1:5" x14ac:dyDescent="0.2">
      <c r="A393" s="38" t="str">
        <f>IF(Tabla199[[#This Row],[Alumno]]="","",ROW()-1)</f>
        <v/>
      </c>
      <c r="B393" s="39"/>
      <c r="C393" s="40"/>
      <c r="D393" s="42"/>
      <c r="E393" s="38" t="str">
        <f>Tabla199[[#This Row],[ID]]</f>
        <v/>
      </c>
    </row>
    <row r="394" spans="1:5" x14ac:dyDescent="0.2">
      <c r="A394" s="38" t="str">
        <f>IF(Tabla199[[#This Row],[Alumno]]="","",ROW()-1)</f>
        <v/>
      </c>
      <c r="B394" s="39"/>
      <c r="C394" s="40"/>
      <c r="D394" s="42"/>
      <c r="E394" s="38" t="str">
        <f>Tabla199[[#This Row],[ID]]</f>
        <v/>
      </c>
    </row>
    <row r="395" spans="1:5" x14ac:dyDescent="0.2">
      <c r="A395" s="38" t="str">
        <f>IF(Tabla199[[#This Row],[Alumno]]="","",ROW()-1)</f>
        <v/>
      </c>
      <c r="B395" s="39"/>
      <c r="C395" s="40"/>
      <c r="D395" s="42"/>
      <c r="E395" s="38" t="str">
        <f>Tabla199[[#This Row],[ID]]</f>
        <v/>
      </c>
    </row>
    <row r="396" spans="1:5" x14ac:dyDescent="0.2">
      <c r="A396" s="38" t="str">
        <f>IF(Tabla199[[#This Row],[Alumno]]="","",ROW()-1)</f>
        <v/>
      </c>
      <c r="B396" s="39"/>
      <c r="C396" s="40"/>
      <c r="D396" s="42"/>
      <c r="E396" s="38" t="str">
        <f>Tabla199[[#This Row],[ID]]</f>
        <v/>
      </c>
    </row>
    <row r="397" spans="1:5" x14ac:dyDescent="0.2">
      <c r="A397" s="38" t="str">
        <f>IF(Tabla199[[#This Row],[Alumno]]="","",ROW()-1)</f>
        <v/>
      </c>
      <c r="B397" s="39"/>
      <c r="C397" s="40"/>
      <c r="D397" s="42"/>
      <c r="E397" s="38" t="str">
        <f>Tabla199[[#This Row],[ID]]</f>
        <v/>
      </c>
    </row>
    <row r="398" spans="1:5" x14ac:dyDescent="0.2">
      <c r="A398" s="38" t="str">
        <f>IF(Tabla199[[#This Row],[Alumno]]="","",ROW()-1)</f>
        <v/>
      </c>
      <c r="B398" s="39"/>
      <c r="C398" s="40"/>
      <c r="D398" s="42"/>
      <c r="E398" s="38" t="str">
        <f>Tabla199[[#This Row],[ID]]</f>
        <v/>
      </c>
    </row>
    <row r="399" spans="1:5" x14ac:dyDescent="0.2">
      <c r="A399" s="38" t="str">
        <f>IF(Tabla199[[#This Row],[Alumno]]="","",ROW()-1)</f>
        <v/>
      </c>
      <c r="B399" s="39"/>
      <c r="C399" s="40"/>
      <c r="D399" s="42"/>
      <c r="E399" s="38" t="str">
        <f>Tabla199[[#This Row],[ID]]</f>
        <v/>
      </c>
    </row>
    <row r="400" spans="1:5" x14ac:dyDescent="0.2">
      <c r="A400" s="38" t="str">
        <f>IF(Tabla199[[#This Row],[Alumno]]="","",ROW()-1)</f>
        <v/>
      </c>
      <c r="B400" s="10"/>
      <c r="C400" s="10"/>
      <c r="D400" s="11"/>
      <c r="E400" s="38" t="str">
        <f>Tabla199[[#This Row],[ID]]</f>
        <v/>
      </c>
    </row>
  </sheetData>
  <conditionalFormatting sqref="A1:C1 A233:A302 E233:E302">
    <cfRule type="expression" dxfId="83" priority="12">
      <formula>$C1&gt;0</formula>
    </cfRule>
  </conditionalFormatting>
  <conditionalFormatting sqref="C1 B400:B1048576">
    <cfRule type="cellIs" dxfId="82" priority="11" operator="equal">
      <formula>0</formula>
    </cfRule>
  </conditionalFormatting>
  <conditionalFormatting sqref="A400:C1048576 A303:A399">
    <cfRule type="expression" dxfId="81" priority="13">
      <formula>$E303="COPIADA"</formula>
    </cfRule>
    <cfRule type="expression" dxfId="80" priority="14">
      <formula>$F303+$G303+#REF!&gt;0</formula>
    </cfRule>
  </conditionalFormatting>
  <conditionalFormatting sqref="A1:C1 A233:A302 E233:E302">
    <cfRule type="expression" dxfId="79" priority="15">
      <formula>$G1="COPIADA"</formula>
    </cfRule>
    <cfRule type="expression" dxfId="78" priority="16">
      <formula>$H1+$I1+#REF!&gt;0</formula>
    </cfRule>
  </conditionalFormatting>
  <conditionalFormatting sqref="A400:C1048576 A303:A399">
    <cfRule type="expression" dxfId="77" priority="54">
      <formula>$B303&gt;0</formula>
    </cfRule>
  </conditionalFormatting>
  <conditionalFormatting sqref="D1:E1">
    <cfRule type="expression" dxfId="76" priority="58">
      <formula>$G1="COPIADA"</formula>
    </cfRule>
    <cfRule type="expression" dxfId="75" priority="59">
      <formula>$H1+$I1+#REF!&gt;0</formula>
    </cfRule>
    <cfRule type="expression" dxfId="74" priority="60">
      <formula>$C1&gt;0</formula>
    </cfRule>
  </conditionalFormatting>
  <conditionalFormatting sqref="A2:A232 E2:E232">
    <cfRule type="expression" dxfId="73" priority="61">
      <formula>$G2="COPIADA"</formula>
    </cfRule>
    <cfRule type="expression" dxfId="72" priority="62">
      <formula>$H2+$I2+$J2&gt;0</formula>
    </cfRule>
    <cfRule type="expression" dxfId="71" priority="63">
      <formula>$C2&gt;0</formula>
    </cfRule>
  </conditionalFormatting>
  <conditionalFormatting sqref="B2:D399">
    <cfRule type="expression" dxfId="70" priority="1">
      <formula>$E2="COPIADA"</formula>
    </cfRule>
    <cfRule type="expression" dxfId="69" priority="2">
      <formula>$F2+$G2+$H2&gt;0</formula>
    </cfRule>
    <cfRule type="expression" dxfId="68" priority="4">
      <formula>$B2&gt;0</formula>
    </cfRule>
  </conditionalFormatting>
  <conditionalFormatting sqref="C2:C399">
    <cfRule type="cellIs" dxfId="67" priority="3" operator="equal">
      <formula>0</formula>
    </cfRule>
  </conditionalFormatting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1036ED-6F2D-9640-9076-0DB1EB11758B}">
  <dimension ref="A1:E302"/>
  <sheetViews>
    <sheetView workbookViewId="0">
      <selection activeCell="D21" sqref="D21"/>
    </sheetView>
  </sheetViews>
  <sheetFormatPr baseColWidth="10" defaultRowHeight="16" x14ac:dyDescent="0.2"/>
  <cols>
    <col min="1" max="1" width="5.33203125" style="12" customWidth="1"/>
    <col min="2" max="2" width="6.6640625" style="12" customWidth="1"/>
    <col min="3" max="3" width="3" style="12" customWidth="1"/>
    <col min="4" max="4" width="40" customWidth="1"/>
    <col min="5" max="5" width="6.5" customWidth="1"/>
  </cols>
  <sheetData>
    <row r="1" spans="1:5" x14ac:dyDescent="0.2">
      <c r="A1" s="7" t="s">
        <v>33</v>
      </c>
      <c r="B1" s="7" t="s">
        <v>16</v>
      </c>
      <c r="C1" s="8" t="s">
        <v>17</v>
      </c>
      <c r="D1" s="9" t="s">
        <v>251</v>
      </c>
      <c r="E1" s="9" t="s">
        <v>36</v>
      </c>
    </row>
    <row r="2" spans="1:5" x14ac:dyDescent="0.2">
      <c r="A2" s="19" t="str">
        <f>IF(Tabla19912[[#This Row],[Columna1]]="","",ROW()-1)</f>
        <v/>
      </c>
      <c r="B2" s="39" t="s">
        <v>147</v>
      </c>
      <c r="C2" s="44"/>
      <c r="D2" s="45"/>
      <c r="E2" s="10" t="str">
        <f>Tabla19912[[#This Row],[ID]]</f>
        <v/>
      </c>
    </row>
    <row r="3" spans="1:5" x14ac:dyDescent="0.2">
      <c r="A3" s="19" t="str">
        <f>IF(Tabla19912[[#This Row],[Columna1]]="","",ROW()-1)</f>
        <v/>
      </c>
      <c r="B3" s="39" t="s">
        <v>147</v>
      </c>
      <c r="C3" s="44"/>
      <c r="D3" s="45"/>
      <c r="E3" s="10" t="str">
        <f>Tabla19912[[#This Row],[ID]]</f>
        <v/>
      </c>
    </row>
    <row r="4" spans="1:5" x14ac:dyDescent="0.2">
      <c r="A4" s="19" t="str">
        <f>IF(Tabla19912[[#This Row],[Columna1]]="","",ROW()-1)</f>
        <v/>
      </c>
      <c r="B4" s="39" t="s">
        <v>147</v>
      </c>
      <c r="C4" s="44"/>
      <c r="D4" s="45"/>
      <c r="E4" s="10" t="str">
        <f>Tabla19912[[#This Row],[ID]]</f>
        <v/>
      </c>
    </row>
    <row r="5" spans="1:5" x14ac:dyDescent="0.2">
      <c r="A5" s="19" t="str">
        <f>IF(Tabla19912[[#This Row],[Columna1]]="","",ROW()-1)</f>
        <v/>
      </c>
      <c r="B5" s="39" t="s">
        <v>147</v>
      </c>
      <c r="C5" s="44"/>
      <c r="D5" s="45"/>
      <c r="E5" s="10" t="str">
        <f>Tabla19912[[#This Row],[ID]]</f>
        <v/>
      </c>
    </row>
    <row r="6" spans="1:5" x14ac:dyDescent="0.2">
      <c r="A6" s="19" t="str">
        <f>IF(Tabla19912[[#This Row],[Columna1]]="","",ROW()-1)</f>
        <v/>
      </c>
      <c r="B6" s="39" t="s">
        <v>147</v>
      </c>
      <c r="C6" s="44"/>
      <c r="D6" s="45"/>
      <c r="E6" s="10" t="str">
        <f>Tabla19912[[#This Row],[ID]]</f>
        <v/>
      </c>
    </row>
    <row r="7" spans="1:5" x14ac:dyDescent="0.2">
      <c r="A7" s="19" t="str">
        <f>IF(Tabla19912[[#This Row],[Columna1]]="","",ROW()-1)</f>
        <v/>
      </c>
      <c r="B7" s="39" t="s">
        <v>147</v>
      </c>
      <c r="C7" s="44"/>
      <c r="D7" s="45"/>
      <c r="E7" s="10" t="str">
        <f>Tabla19912[[#This Row],[ID]]</f>
        <v/>
      </c>
    </row>
    <row r="8" spans="1:5" x14ac:dyDescent="0.2">
      <c r="A8" s="19" t="str">
        <f>IF(Tabla19912[[#This Row],[Columna1]]="","",ROW()-1)</f>
        <v/>
      </c>
      <c r="B8" s="39" t="s">
        <v>147</v>
      </c>
      <c r="C8" s="44"/>
      <c r="D8" s="45"/>
      <c r="E8" s="10" t="str">
        <f>Tabla19912[[#This Row],[ID]]</f>
        <v/>
      </c>
    </row>
    <row r="9" spans="1:5" x14ac:dyDescent="0.2">
      <c r="A9" s="19" t="str">
        <f>IF(Tabla19912[[#This Row],[Columna1]]="","",ROW()-1)</f>
        <v/>
      </c>
      <c r="B9" s="39" t="s">
        <v>147</v>
      </c>
      <c r="C9" s="44"/>
      <c r="D9" s="45"/>
      <c r="E9" s="10" t="str">
        <f>Tabla19912[[#This Row],[ID]]</f>
        <v/>
      </c>
    </row>
    <row r="10" spans="1:5" x14ac:dyDescent="0.2">
      <c r="A10" s="19" t="str">
        <f>IF(Tabla19912[[#This Row],[Columna1]]="","",ROW()-1)</f>
        <v/>
      </c>
      <c r="B10" s="39" t="s">
        <v>147</v>
      </c>
      <c r="C10" s="44"/>
      <c r="D10" s="45"/>
      <c r="E10" s="10" t="str">
        <f>Tabla19912[[#This Row],[ID]]</f>
        <v/>
      </c>
    </row>
    <row r="11" spans="1:5" x14ac:dyDescent="0.2">
      <c r="A11" s="19" t="str">
        <f>IF(Tabla19912[[#This Row],[Columna1]]="","",ROW()-1)</f>
        <v/>
      </c>
      <c r="B11" s="39" t="s">
        <v>147</v>
      </c>
      <c r="C11" s="44"/>
      <c r="D11" s="45"/>
      <c r="E11" s="10" t="str">
        <f>Tabla19912[[#This Row],[ID]]</f>
        <v/>
      </c>
    </row>
    <row r="12" spans="1:5" x14ac:dyDescent="0.2">
      <c r="A12" s="19" t="str">
        <f>IF(Tabla19912[[#This Row],[Columna1]]="","",ROW()-1)</f>
        <v/>
      </c>
      <c r="B12" s="39" t="s">
        <v>147</v>
      </c>
      <c r="C12" s="44"/>
      <c r="D12" s="45"/>
      <c r="E12" s="10" t="str">
        <f>Tabla19912[[#This Row],[ID]]</f>
        <v/>
      </c>
    </row>
    <row r="13" spans="1:5" x14ac:dyDescent="0.2">
      <c r="A13" s="19" t="str">
        <f>IF(Tabla19912[[#This Row],[Columna1]]="","",ROW()-1)</f>
        <v/>
      </c>
      <c r="B13" s="39" t="s">
        <v>147</v>
      </c>
      <c r="C13" s="44"/>
      <c r="D13" s="45"/>
      <c r="E13" s="10" t="str">
        <f>Tabla19912[[#This Row],[ID]]</f>
        <v/>
      </c>
    </row>
    <row r="14" spans="1:5" x14ac:dyDescent="0.2">
      <c r="A14" s="19" t="str">
        <f>IF(Tabla19912[[#This Row],[Columna1]]="","",ROW()-1)</f>
        <v/>
      </c>
      <c r="B14" s="39" t="s">
        <v>147</v>
      </c>
      <c r="C14" s="44"/>
      <c r="D14" s="45"/>
      <c r="E14" s="10" t="str">
        <f>Tabla19912[[#This Row],[ID]]</f>
        <v/>
      </c>
    </row>
    <row r="15" spans="1:5" x14ac:dyDescent="0.2">
      <c r="A15" s="19" t="str">
        <f>IF(Tabla19912[[#This Row],[Columna1]]="","",ROW()-1)</f>
        <v/>
      </c>
      <c r="B15" s="39" t="s">
        <v>147</v>
      </c>
      <c r="C15" s="44"/>
      <c r="D15" s="45"/>
      <c r="E15" s="10" t="str">
        <f>Tabla19912[[#This Row],[ID]]</f>
        <v/>
      </c>
    </row>
    <row r="16" spans="1:5" x14ac:dyDescent="0.2">
      <c r="A16" s="19" t="str">
        <f>IF(Tabla19912[[#This Row],[Columna1]]="","",ROW()-1)</f>
        <v/>
      </c>
      <c r="B16" s="39" t="s">
        <v>147</v>
      </c>
      <c r="C16" s="44"/>
      <c r="D16" s="45"/>
      <c r="E16" s="10" t="str">
        <f>Tabla19912[[#This Row],[ID]]</f>
        <v/>
      </c>
    </row>
    <row r="17" spans="1:5" x14ac:dyDescent="0.2">
      <c r="A17" s="19" t="str">
        <f>IF(Tabla19912[[#This Row],[Columna1]]="","",ROW()-1)</f>
        <v/>
      </c>
      <c r="B17" s="39" t="s">
        <v>147</v>
      </c>
      <c r="C17" s="44"/>
      <c r="D17" s="45"/>
      <c r="E17" s="10" t="str">
        <f>Tabla19912[[#This Row],[ID]]</f>
        <v/>
      </c>
    </row>
    <row r="18" spans="1:5" x14ac:dyDescent="0.2">
      <c r="A18" s="19" t="str">
        <f>IF(Tabla19912[[#This Row],[Columna1]]="","",ROW()-1)</f>
        <v/>
      </c>
      <c r="B18" s="39" t="s">
        <v>147</v>
      </c>
      <c r="C18" s="44"/>
      <c r="D18" s="45"/>
      <c r="E18" s="10" t="str">
        <f>Tabla19912[[#This Row],[ID]]</f>
        <v/>
      </c>
    </row>
    <row r="19" spans="1:5" x14ac:dyDescent="0.2">
      <c r="A19" s="19" t="str">
        <f>IF(Tabla19912[[#This Row],[Columna1]]="","",ROW()-1)</f>
        <v/>
      </c>
      <c r="B19" s="39" t="s">
        <v>147</v>
      </c>
      <c r="C19" s="44"/>
      <c r="D19" s="45"/>
      <c r="E19" s="10" t="str">
        <f>Tabla19912[[#This Row],[ID]]</f>
        <v/>
      </c>
    </row>
    <row r="20" spans="1:5" x14ac:dyDescent="0.2">
      <c r="A20" s="19" t="str">
        <f>IF(Tabla19912[[#This Row],[Columna1]]="","",ROW()-1)</f>
        <v/>
      </c>
      <c r="B20" s="39" t="s">
        <v>147</v>
      </c>
      <c r="C20" s="44"/>
      <c r="D20" s="45"/>
      <c r="E20" s="10" t="str">
        <f>Tabla19912[[#This Row],[ID]]</f>
        <v/>
      </c>
    </row>
    <row r="21" spans="1:5" x14ac:dyDescent="0.2">
      <c r="A21" s="19" t="str">
        <f>IF(Tabla19912[[#This Row],[Columna1]]="","",ROW()-1)</f>
        <v/>
      </c>
      <c r="B21" s="39" t="s">
        <v>147</v>
      </c>
      <c r="C21" s="44"/>
      <c r="D21" s="45"/>
      <c r="E21" s="10" t="str">
        <f>Tabla19912[[#This Row],[ID]]</f>
        <v/>
      </c>
    </row>
    <row r="22" spans="1:5" x14ac:dyDescent="0.2">
      <c r="A22" s="19" t="str">
        <f>IF(Tabla19912[[#This Row],[Columna1]]="","",ROW()-1)</f>
        <v/>
      </c>
      <c r="B22" s="39" t="s">
        <v>147</v>
      </c>
      <c r="C22" s="44"/>
      <c r="D22" s="45"/>
      <c r="E22" s="10" t="str">
        <f>Tabla19912[[#This Row],[ID]]</f>
        <v/>
      </c>
    </row>
    <row r="23" spans="1:5" x14ac:dyDescent="0.2">
      <c r="A23" s="19" t="str">
        <f>IF(Tabla19912[[#This Row],[Columna1]]="","",ROW()-1)</f>
        <v/>
      </c>
      <c r="B23" s="39" t="s">
        <v>147</v>
      </c>
      <c r="C23" s="44"/>
      <c r="D23" s="45"/>
      <c r="E23" s="10" t="str">
        <f>Tabla19912[[#This Row],[ID]]</f>
        <v/>
      </c>
    </row>
    <row r="24" spans="1:5" x14ac:dyDescent="0.2">
      <c r="A24" s="19" t="str">
        <f>IF(Tabla19912[[#This Row],[Columna1]]="","",ROW()-1)</f>
        <v/>
      </c>
      <c r="B24" s="39" t="s">
        <v>147</v>
      </c>
      <c r="C24" s="44"/>
      <c r="D24" s="45"/>
      <c r="E24" s="10" t="str">
        <f>Tabla19912[[#This Row],[ID]]</f>
        <v/>
      </c>
    </row>
    <row r="25" spans="1:5" x14ac:dyDescent="0.2">
      <c r="A25" s="19" t="str">
        <f>IF(Tabla19912[[#This Row],[Columna1]]="","",ROW()-1)</f>
        <v/>
      </c>
      <c r="B25" s="39" t="s">
        <v>147</v>
      </c>
      <c r="C25" s="44"/>
      <c r="D25" s="45"/>
      <c r="E25" s="10" t="str">
        <f>Tabla19912[[#This Row],[ID]]</f>
        <v/>
      </c>
    </row>
    <row r="26" spans="1:5" x14ac:dyDescent="0.2">
      <c r="A26" s="19" t="str">
        <f>IF(Tabla19912[[#This Row],[Columna1]]="","",ROW()-1)</f>
        <v/>
      </c>
      <c r="B26" s="39" t="s">
        <v>147</v>
      </c>
      <c r="C26" s="44"/>
      <c r="D26" s="45"/>
      <c r="E26" s="10" t="str">
        <f>Tabla19912[[#This Row],[ID]]</f>
        <v/>
      </c>
    </row>
    <row r="27" spans="1:5" x14ac:dyDescent="0.2">
      <c r="A27" s="19" t="str">
        <f>IF(Tabla19912[[#This Row],[Columna1]]="","",ROW()-1)</f>
        <v/>
      </c>
      <c r="B27" s="39" t="s">
        <v>147</v>
      </c>
      <c r="C27" s="44"/>
      <c r="D27" s="45"/>
      <c r="E27" s="10" t="str">
        <f>Tabla19912[[#This Row],[ID]]</f>
        <v/>
      </c>
    </row>
    <row r="28" spans="1:5" x14ac:dyDescent="0.2">
      <c r="A28" s="17" t="str">
        <f>IF(Tabla19912[[#This Row],[Columna1]]="","",ROW()-1)</f>
        <v/>
      </c>
      <c r="B28" s="39" t="s">
        <v>147</v>
      </c>
      <c r="C28" s="44"/>
      <c r="D28" s="45"/>
      <c r="E28" s="10" t="str">
        <f>Tabla19912[[#This Row],[ID]]</f>
        <v/>
      </c>
    </row>
    <row r="29" spans="1:5" x14ac:dyDescent="0.2">
      <c r="A29" s="17" t="str">
        <f>IF(Tabla19912[[#This Row],[Columna1]]="","",ROW()-1)</f>
        <v/>
      </c>
      <c r="B29" s="39" t="s">
        <v>148</v>
      </c>
      <c r="C29" s="44"/>
      <c r="D29" s="45"/>
      <c r="E29" s="10" t="str">
        <f>Tabla19912[[#This Row],[ID]]</f>
        <v/>
      </c>
    </row>
    <row r="30" spans="1:5" x14ac:dyDescent="0.2">
      <c r="A30" s="17" t="str">
        <f>IF(Tabla19912[[#This Row],[Columna1]]="","",ROW()-1)</f>
        <v/>
      </c>
      <c r="B30" s="39" t="s">
        <v>148</v>
      </c>
      <c r="C30" s="44"/>
      <c r="D30" s="45"/>
      <c r="E30" s="10" t="str">
        <f>Tabla19912[[#This Row],[ID]]</f>
        <v/>
      </c>
    </row>
    <row r="31" spans="1:5" x14ac:dyDescent="0.2">
      <c r="A31" s="17" t="str">
        <f>IF(Tabla19912[[#This Row],[Columna1]]="","",ROW()-1)</f>
        <v/>
      </c>
      <c r="B31" s="39" t="s">
        <v>148</v>
      </c>
      <c r="C31" s="44"/>
      <c r="D31" s="45"/>
      <c r="E31" s="10" t="str">
        <f>Tabla19912[[#This Row],[ID]]</f>
        <v/>
      </c>
    </row>
    <row r="32" spans="1:5" x14ac:dyDescent="0.2">
      <c r="A32" s="17" t="str">
        <f>IF(Tabla19912[[#This Row],[Columna1]]="","",ROW()-1)</f>
        <v/>
      </c>
      <c r="B32" s="39" t="s">
        <v>148</v>
      </c>
      <c r="C32" s="44"/>
      <c r="D32" s="45"/>
      <c r="E32" s="10" t="str">
        <f>Tabla19912[[#This Row],[ID]]</f>
        <v/>
      </c>
    </row>
    <row r="33" spans="1:5" x14ac:dyDescent="0.2">
      <c r="A33" s="17" t="str">
        <f>IF(Tabla19912[[#This Row],[Columna1]]="","",ROW()-1)</f>
        <v/>
      </c>
      <c r="B33" s="39" t="s">
        <v>148</v>
      </c>
      <c r="C33" s="44"/>
      <c r="D33" s="45"/>
      <c r="E33" s="10" t="str">
        <f>Tabla19912[[#This Row],[ID]]</f>
        <v/>
      </c>
    </row>
    <row r="34" spans="1:5" x14ac:dyDescent="0.2">
      <c r="A34" s="17" t="str">
        <f>IF(Tabla19912[[#This Row],[Columna1]]="","",ROW()-1)</f>
        <v/>
      </c>
      <c r="B34" s="39" t="s">
        <v>148</v>
      </c>
      <c r="C34" s="44"/>
      <c r="D34" s="45"/>
      <c r="E34" s="10" t="str">
        <f>Tabla19912[[#This Row],[ID]]</f>
        <v/>
      </c>
    </row>
    <row r="35" spans="1:5" x14ac:dyDescent="0.2">
      <c r="A35" s="17" t="str">
        <f>IF(Tabla19912[[#This Row],[Columna1]]="","",ROW()-1)</f>
        <v/>
      </c>
      <c r="B35" s="39" t="s">
        <v>148</v>
      </c>
      <c r="C35" s="44"/>
      <c r="D35" s="45"/>
      <c r="E35" s="10" t="str">
        <f>Tabla19912[[#This Row],[ID]]</f>
        <v/>
      </c>
    </row>
    <row r="36" spans="1:5" x14ac:dyDescent="0.2">
      <c r="A36" s="17" t="str">
        <f>IF(Tabla19912[[#This Row],[Columna1]]="","",ROW()-1)</f>
        <v/>
      </c>
      <c r="B36" s="39" t="s">
        <v>148</v>
      </c>
      <c r="C36" s="44"/>
      <c r="D36" s="45"/>
      <c r="E36" s="10" t="str">
        <f>Tabla19912[[#This Row],[ID]]</f>
        <v/>
      </c>
    </row>
    <row r="37" spans="1:5" x14ac:dyDescent="0.2">
      <c r="A37" s="17" t="str">
        <f>IF(Tabla19912[[#This Row],[Columna1]]="","",ROW()-1)</f>
        <v/>
      </c>
      <c r="B37" s="39" t="s">
        <v>148</v>
      </c>
      <c r="C37" s="44"/>
      <c r="D37" s="45"/>
      <c r="E37" s="10" t="str">
        <f>Tabla19912[[#This Row],[ID]]</f>
        <v/>
      </c>
    </row>
    <row r="38" spans="1:5" x14ac:dyDescent="0.2">
      <c r="A38" s="17" t="str">
        <f>IF(Tabla19912[[#This Row],[Columna1]]="","",ROW()-1)</f>
        <v/>
      </c>
      <c r="B38" s="39" t="s">
        <v>148</v>
      </c>
      <c r="C38" s="44"/>
      <c r="D38" s="45"/>
      <c r="E38" s="10" t="str">
        <f>Tabla19912[[#This Row],[ID]]</f>
        <v/>
      </c>
    </row>
    <row r="39" spans="1:5" x14ac:dyDescent="0.2">
      <c r="A39" s="17" t="str">
        <f>IF(Tabla19912[[#This Row],[Columna1]]="","",ROW()-1)</f>
        <v/>
      </c>
      <c r="B39" s="39" t="s">
        <v>148</v>
      </c>
      <c r="C39" s="44"/>
      <c r="D39" s="45"/>
      <c r="E39" s="10" t="str">
        <f>Tabla19912[[#This Row],[ID]]</f>
        <v/>
      </c>
    </row>
    <row r="40" spans="1:5" x14ac:dyDescent="0.2">
      <c r="A40" s="17" t="str">
        <f>IF(Tabla19912[[#This Row],[Columna1]]="","",ROW()-1)</f>
        <v/>
      </c>
      <c r="B40" s="39" t="s">
        <v>148</v>
      </c>
      <c r="C40" s="44"/>
      <c r="D40" s="45"/>
      <c r="E40" s="10" t="str">
        <f>Tabla19912[[#This Row],[ID]]</f>
        <v/>
      </c>
    </row>
    <row r="41" spans="1:5" x14ac:dyDescent="0.2">
      <c r="A41" s="17" t="str">
        <f>IF(Tabla19912[[#This Row],[Columna1]]="","",ROW()-1)</f>
        <v/>
      </c>
      <c r="B41" s="39" t="s">
        <v>148</v>
      </c>
      <c r="C41" s="44"/>
      <c r="D41" s="45"/>
      <c r="E41" s="10" t="str">
        <f>Tabla19912[[#This Row],[ID]]</f>
        <v/>
      </c>
    </row>
    <row r="42" spans="1:5" x14ac:dyDescent="0.2">
      <c r="A42" s="17" t="str">
        <f>IF(Tabla19912[[#This Row],[Columna1]]="","",ROW()-1)</f>
        <v/>
      </c>
      <c r="B42" s="39" t="s">
        <v>148</v>
      </c>
      <c r="C42" s="44"/>
      <c r="D42" s="45"/>
      <c r="E42" s="10" t="str">
        <f>Tabla19912[[#This Row],[ID]]</f>
        <v/>
      </c>
    </row>
    <row r="43" spans="1:5" x14ac:dyDescent="0.2">
      <c r="A43" s="17" t="str">
        <f>IF(Tabla19912[[#This Row],[Columna1]]="","",ROW()-1)</f>
        <v/>
      </c>
      <c r="B43" s="39" t="s">
        <v>148</v>
      </c>
      <c r="C43" s="44"/>
      <c r="D43" s="45"/>
      <c r="E43" s="10" t="str">
        <f>Tabla19912[[#This Row],[ID]]</f>
        <v/>
      </c>
    </row>
    <row r="44" spans="1:5" x14ac:dyDescent="0.2">
      <c r="A44" s="17" t="str">
        <f>IF(Tabla19912[[#This Row],[Columna1]]="","",ROW()-1)</f>
        <v/>
      </c>
      <c r="B44" s="39" t="s">
        <v>148</v>
      </c>
      <c r="C44" s="44"/>
      <c r="D44" s="45"/>
      <c r="E44" s="10" t="str">
        <f>Tabla19912[[#This Row],[ID]]</f>
        <v/>
      </c>
    </row>
    <row r="45" spans="1:5" x14ac:dyDescent="0.2">
      <c r="A45" s="17" t="str">
        <f>IF(Tabla19912[[#This Row],[Columna1]]="","",ROW()-1)</f>
        <v/>
      </c>
      <c r="B45" s="39" t="s">
        <v>148</v>
      </c>
      <c r="C45" s="44"/>
      <c r="D45" s="45"/>
      <c r="E45" s="10" t="str">
        <f>Tabla19912[[#This Row],[ID]]</f>
        <v/>
      </c>
    </row>
    <row r="46" spans="1:5" x14ac:dyDescent="0.2">
      <c r="A46" s="17" t="str">
        <f>IF(Tabla19912[[#This Row],[Columna1]]="","",ROW()-1)</f>
        <v/>
      </c>
      <c r="B46" s="39" t="s">
        <v>148</v>
      </c>
      <c r="C46" s="44"/>
      <c r="D46" s="45"/>
      <c r="E46" s="10" t="str">
        <f>Tabla19912[[#This Row],[ID]]</f>
        <v/>
      </c>
    </row>
    <row r="47" spans="1:5" x14ac:dyDescent="0.2">
      <c r="A47" s="17" t="str">
        <f>IF(Tabla19912[[#This Row],[Columna1]]="","",ROW()-1)</f>
        <v/>
      </c>
      <c r="B47" s="39" t="s">
        <v>148</v>
      </c>
      <c r="C47" s="44"/>
      <c r="D47" s="45"/>
      <c r="E47" s="10" t="str">
        <f>Tabla19912[[#This Row],[ID]]</f>
        <v/>
      </c>
    </row>
    <row r="48" spans="1:5" x14ac:dyDescent="0.2">
      <c r="A48" s="17" t="str">
        <f>IF(Tabla19912[[#This Row],[Columna1]]="","",ROW()-1)</f>
        <v/>
      </c>
      <c r="B48" s="39" t="s">
        <v>148</v>
      </c>
      <c r="C48" s="44"/>
      <c r="D48" s="45"/>
      <c r="E48" s="10" t="str">
        <f>Tabla19912[[#This Row],[ID]]</f>
        <v/>
      </c>
    </row>
    <row r="49" spans="1:5" x14ac:dyDescent="0.2">
      <c r="A49" s="17" t="str">
        <f>IF(Tabla19912[[#This Row],[Columna1]]="","",ROW()-1)</f>
        <v/>
      </c>
      <c r="B49" s="39" t="s">
        <v>148</v>
      </c>
      <c r="C49" s="44"/>
      <c r="D49" s="45"/>
      <c r="E49" s="10" t="str">
        <f>Tabla19912[[#This Row],[ID]]</f>
        <v/>
      </c>
    </row>
    <row r="50" spans="1:5" x14ac:dyDescent="0.2">
      <c r="A50" s="17" t="str">
        <f>IF(Tabla19912[[#This Row],[Columna1]]="","",ROW()-1)</f>
        <v/>
      </c>
      <c r="B50" s="39" t="s">
        <v>148</v>
      </c>
      <c r="C50" s="44"/>
      <c r="D50" s="45"/>
      <c r="E50" s="10" t="str">
        <f>Tabla19912[[#This Row],[ID]]</f>
        <v/>
      </c>
    </row>
    <row r="51" spans="1:5" x14ac:dyDescent="0.2">
      <c r="A51" s="17" t="str">
        <f>IF(Tabla19912[[#This Row],[Columna1]]="","",ROW()-1)</f>
        <v/>
      </c>
      <c r="B51" s="39" t="s">
        <v>148</v>
      </c>
      <c r="C51" s="44"/>
      <c r="D51" s="45"/>
      <c r="E51" s="10" t="str">
        <f>Tabla19912[[#This Row],[ID]]</f>
        <v/>
      </c>
    </row>
    <row r="52" spans="1:5" x14ac:dyDescent="0.2">
      <c r="A52" s="17" t="str">
        <f>IF(Tabla19912[[#This Row],[Columna1]]="","",ROW()-1)</f>
        <v/>
      </c>
      <c r="B52" s="39" t="s">
        <v>148</v>
      </c>
      <c r="C52" s="44"/>
      <c r="D52" s="45"/>
      <c r="E52" s="10" t="str">
        <f>Tabla19912[[#This Row],[ID]]</f>
        <v/>
      </c>
    </row>
    <row r="53" spans="1:5" x14ac:dyDescent="0.2">
      <c r="A53" s="17" t="str">
        <f>IF(Tabla19912[[#This Row],[Columna1]]="","",ROW()-1)</f>
        <v/>
      </c>
      <c r="B53" s="39" t="s">
        <v>148</v>
      </c>
      <c r="C53" s="44"/>
      <c r="D53" s="45"/>
      <c r="E53" s="10" t="str">
        <f>Tabla19912[[#This Row],[ID]]</f>
        <v/>
      </c>
    </row>
    <row r="54" spans="1:5" x14ac:dyDescent="0.2">
      <c r="A54" s="17" t="str">
        <f>IF(Tabla19912[[#This Row],[Columna1]]="","",ROW()-1)</f>
        <v/>
      </c>
      <c r="B54" s="39" t="s">
        <v>28</v>
      </c>
      <c r="C54" s="44"/>
      <c r="D54" s="45"/>
      <c r="E54" s="10" t="str">
        <f>Tabla19912[[#This Row],[ID]]</f>
        <v/>
      </c>
    </row>
    <row r="55" spans="1:5" x14ac:dyDescent="0.2">
      <c r="A55" s="10" t="str">
        <f>IF(Tabla19912[[#This Row],[Columna1]]="","",ROW()-1)</f>
        <v/>
      </c>
      <c r="B55" s="39" t="s">
        <v>28</v>
      </c>
      <c r="C55" s="44"/>
      <c r="D55" s="46"/>
      <c r="E55" s="10" t="str">
        <f>Tabla19912[[#This Row],[ID]]</f>
        <v/>
      </c>
    </row>
    <row r="56" spans="1:5" x14ac:dyDescent="0.2">
      <c r="A56" s="10" t="str">
        <f>IF(Tabla19912[[#This Row],[Columna1]]="","",ROW()-1)</f>
        <v/>
      </c>
      <c r="B56" s="39" t="s">
        <v>28</v>
      </c>
      <c r="C56" s="44"/>
      <c r="D56" s="46"/>
      <c r="E56" s="10" t="str">
        <f>Tabla19912[[#This Row],[ID]]</f>
        <v/>
      </c>
    </row>
    <row r="57" spans="1:5" x14ac:dyDescent="0.2">
      <c r="A57" s="10" t="str">
        <f>IF(Tabla19912[[#This Row],[Columna1]]="","",ROW()-1)</f>
        <v/>
      </c>
      <c r="B57" s="39" t="s">
        <v>28</v>
      </c>
      <c r="C57" s="44"/>
      <c r="D57" s="46"/>
      <c r="E57" s="10" t="str">
        <f>Tabla19912[[#This Row],[ID]]</f>
        <v/>
      </c>
    </row>
    <row r="58" spans="1:5" x14ac:dyDescent="0.2">
      <c r="A58" s="10" t="str">
        <f>IF(Tabla19912[[#This Row],[Columna1]]="","",ROW()-1)</f>
        <v/>
      </c>
      <c r="B58" s="39" t="s">
        <v>28</v>
      </c>
      <c r="C58" s="44"/>
      <c r="D58" s="46"/>
      <c r="E58" s="10" t="str">
        <f>Tabla19912[[#This Row],[ID]]</f>
        <v/>
      </c>
    </row>
    <row r="59" spans="1:5" x14ac:dyDescent="0.2">
      <c r="A59" s="10" t="str">
        <f>IF(Tabla19912[[#This Row],[Columna1]]="","",ROW()-1)</f>
        <v/>
      </c>
      <c r="B59" s="39" t="s">
        <v>28</v>
      </c>
      <c r="C59" s="44"/>
      <c r="D59" s="46"/>
      <c r="E59" s="10" t="str">
        <f>Tabla19912[[#This Row],[ID]]</f>
        <v/>
      </c>
    </row>
    <row r="60" spans="1:5" x14ac:dyDescent="0.2">
      <c r="A60" s="10" t="str">
        <f>IF(Tabla19912[[#This Row],[Columna1]]="","",ROW()-1)</f>
        <v/>
      </c>
      <c r="B60" s="39" t="s">
        <v>28</v>
      </c>
      <c r="C60" s="44"/>
      <c r="D60" s="46"/>
      <c r="E60" s="10" t="str">
        <f>Tabla19912[[#This Row],[ID]]</f>
        <v/>
      </c>
    </row>
    <row r="61" spans="1:5" x14ac:dyDescent="0.2">
      <c r="A61" s="10" t="str">
        <f>IF(Tabla19912[[#This Row],[Columna1]]="","",ROW()-1)</f>
        <v/>
      </c>
      <c r="B61" s="39" t="s">
        <v>28</v>
      </c>
      <c r="C61" s="44"/>
      <c r="D61" s="46"/>
      <c r="E61" s="10" t="str">
        <f>Tabla19912[[#This Row],[ID]]</f>
        <v/>
      </c>
    </row>
    <row r="62" spans="1:5" x14ac:dyDescent="0.2">
      <c r="A62" s="10" t="str">
        <f>IF(Tabla19912[[#This Row],[Columna1]]="","",ROW()-1)</f>
        <v/>
      </c>
      <c r="B62" s="39" t="s">
        <v>28</v>
      </c>
      <c r="C62" s="44"/>
      <c r="D62" s="46"/>
      <c r="E62" s="10" t="str">
        <f>Tabla19912[[#This Row],[ID]]</f>
        <v/>
      </c>
    </row>
    <row r="63" spans="1:5" x14ac:dyDescent="0.2">
      <c r="A63" s="10" t="str">
        <f>IF(Tabla19912[[#This Row],[Columna1]]="","",ROW()-1)</f>
        <v/>
      </c>
      <c r="B63" s="39" t="s">
        <v>28</v>
      </c>
      <c r="C63" s="44"/>
      <c r="D63" s="46"/>
      <c r="E63" s="10" t="str">
        <f>Tabla19912[[#This Row],[ID]]</f>
        <v/>
      </c>
    </row>
    <row r="64" spans="1:5" x14ac:dyDescent="0.2">
      <c r="A64" s="10" t="str">
        <f>IF(Tabla19912[[#This Row],[Columna1]]="","",ROW()-1)</f>
        <v/>
      </c>
      <c r="B64" s="39" t="s">
        <v>28</v>
      </c>
      <c r="C64" s="44"/>
      <c r="D64" s="46"/>
      <c r="E64" s="10" t="str">
        <f>Tabla19912[[#This Row],[ID]]</f>
        <v/>
      </c>
    </row>
    <row r="65" spans="1:5" x14ac:dyDescent="0.2">
      <c r="A65" s="10" t="str">
        <f>IF(Tabla19912[[#This Row],[Columna1]]="","",ROW()-1)</f>
        <v/>
      </c>
      <c r="B65" s="39" t="s">
        <v>28</v>
      </c>
      <c r="C65" s="44"/>
      <c r="D65" s="46"/>
      <c r="E65" s="10" t="str">
        <f>Tabla19912[[#This Row],[ID]]</f>
        <v/>
      </c>
    </row>
    <row r="66" spans="1:5" x14ac:dyDescent="0.2">
      <c r="A66" s="10" t="str">
        <f>IF(Tabla19912[[#This Row],[Columna1]]="","",ROW()-1)</f>
        <v/>
      </c>
      <c r="B66" s="39" t="s">
        <v>28</v>
      </c>
      <c r="C66" s="44"/>
      <c r="D66" s="46"/>
      <c r="E66" s="10" t="str">
        <f>Tabla19912[[#This Row],[ID]]</f>
        <v/>
      </c>
    </row>
    <row r="67" spans="1:5" x14ac:dyDescent="0.2">
      <c r="A67" s="10" t="str">
        <f>IF(Tabla19912[[#This Row],[Columna1]]="","",ROW()-1)</f>
        <v/>
      </c>
      <c r="B67" s="39" t="s">
        <v>28</v>
      </c>
      <c r="C67" s="44"/>
      <c r="D67" s="46"/>
      <c r="E67" s="10" t="str">
        <f>Tabla19912[[#This Row],[ID]]</f>
        <v/>
      </c>
    </row>
    <row r="68" spans="1:5" x14ac:dyDescent="0.2">
      <c r="A68" s="10" t="str">
        <f>IF(Tabla19912[[#This Row],[Columna1]]="","",ROW()-1)</f>
        <v/>
      </c>
      <c r="B68" s="39" t="s">
        <v>28</v>
      </c>
      <c r="C68" s="44"/>
      <c r="D68" s="46"/>
      <c r="E68" s="10" t="str">
        <f>Tabla19912[[#This Row],[ID]]</f>
        <v/>
      </c>
    </row>
    <row r="69" spans="1:5" x14ac:dyDescent="0.2">
      <c r="A69" s="10" t="str">
        <f>IF(Tabla19912[[#This Row],[Columna1]]="","",ROW()-1)</f>
        <v/>
      </c>
      <c r="B69" s="39" t="s">
        <v>28</v>
      </c>
      <c r="C69" s="44"/>
      <c r="D69" s="46"/>
      <c r="E69" s="10" t="str">
        <f>Tabla19912[[#This Row],[ID]]</f>
        <v/>
      </c>
    </row>
    <row r="70" spans="1:5" x14ac:dyDescent="0.2">
      <c r="A70" s="10" t="str">
        <f>IF(Tabla19912[[#This Row],[Columna1]]="","",ROW()-1)</f>
        <v/>
      </c>
      <c r="B70" s="39" t="s">
        <v>28</v>
      </c>
      <c r="C70" s="44"/>
      <c r="D70" s="46"/>
      <c r="E70" s="10" t="str">
        <f>Tabla19912[[#This Row],[ID]]</f>
        <v/>
      </c>
    </row>
    <row r="71" spans="1:5" x14ac:dyDescent="0.2">
      <c r="A71" s="10" t="str">
        <f>IF(Tabla19912[[#This Row],[Columna1]]="","",ROW()-1)</f>
        <v/>
      </c>
      <c r="B71" s="39" t="s">
        <v>28</v>
      </c>
      <c r="C71" s="44"/>
      <c r="D71" s="46"/>
      <c r="E71" s="10" t="str">
        <f>Tabla19912[[#This Row],[ID]]</f>
        <v/>
      </c>
    </row>
    <row r="72" spans="1:5" x14ac:dyDescent="0.2">
      <c r="A72" s="10" t="str">
        <f>IF(Tabla19912[[#This Row],[Columna1]]="","",ROW()-1)</f>
        <v/>
      </c>
      <c r="B72" s="39" t="s">
        <v>28</v>
      </c>
      <c r="C72" s="44"/>
      <c r="D72" s="46"/>
      <c r="E72" s="10" t="str">
        <f>Tabla19912[[#This Row],[ID]]</f>
        <v/>
      </c>
    </row>
    <row r="73" spans="1:5" x14ac:dyDescent="0.2">
      <c r="A73" s="10" t="str">
        <f>IF(Tabla19912[[#This Row],[Columna1]]="","",ROW()-1)</f>
        <v/>
      </c>
      <c r="B73" s="39" t="s">
        <v>28</v>
      </c>
      <c r="C73" s="44"/>
      <c r="D73" s="46"/>
      <c r="E73" s="10" t="str">
        <f>Tabla19912[[#This Row],[ID]]</f>
        <v/>
      </c>
    </row>
    <row r="74" spans="1:5" x14ac:dyDescent="0.2">
      <c r="A74" s="10" t="str">
        <f>IF(Tabla19912[[#This Row],[Columna1]]="","",ROW()-1)</f>
        <v/>
      </c>
      <c r="B74" s="39" t="s">
        <v>28</v>
      </c>
      <c r="C74" s="44"/>
      <c r="D74" s="46"/>
      <c r="E74" s="10" t="str">
        <f>Tabla19912[[#This Row],[ID]]</f>
        <v/>
      </c>
    </row>
    <row r="75" spans="1:5" x14ac:dyDescent="0.2">
      <c r="A75" s="10" t="str">
        <f>IF(Tabla19912[[#This Row],[Columna1]]="","",ROW()-1)</f>
        <v/>
      </c>
      <c r="B75" s="39" t="s">
        <v>28</v>
      </c>
      <c r="C75" s="44"/>
      <c r="D75" s="46"/>
      <c r="E75" s="10" t="str">
        <f>Tabla19912[[#This Row],[ID]]</f>
        <v/>
      </c>
    </row>
    <row r="76" spans="1:5" x14ac:dyDescent="0.2">
      <c r="A76" s="10" t="str">
        <f>IF(Tabla19912[[#This Row],[Columna1]]="","",ROW()-1)</f>
        <v/>
      </c>
      <c r="B76" s="39" t="s">
        <v>28</v>
      </c>
      <c r="C76" s="44"/>
      <c r="D76" s="46"/>
      <c r="E76" s="10" t="str">
        <f>Tabla19912[[#This Row],[ID]]</f>
        <v/>
      </c>
    </row>
    <row r="77" spans="1:5" x14ac:dyDescent="0.2">
      <c r="A77" s="10" t="str">
        <f>IF(Tabla19912[[#This Row],[Columna1]]="","",ROW()-1)</f>
        <v/>
      </c>
      <c r="B77" s="39" t="s">
        <v>28</v>
      </c>
      <c r="C77" s="44"/>
      <c r="D77" s="46"/>
      <c r="E77" s="10" t="str">
        <f>Tabla19912[[#This Row],[ID]]</f>
        <v/>
      </c>
    </row>
    <row r="78" spans="1:5" x14ac:dyDescent="0.2">
      <c r="A78" s="10" t="str">
        <f>IF(Tabla19912[[#This Row],[Columna1]]="","",ROW()-1)</f>
        <v/>
      </c>
      <c r="B78" s="39" t="s">
        <v>28</v>
      </c>
      <c r="C78" s="44"/>
      <c r="D78" s="46"/>
      <c r="E78" s="10" t="str">
        <f>Tabla19912[[#This Row],[ID]]</f>
        <v/>
      </c>
    </row>
    <row r="79" spans="1:5" x14ac:dyDescent="0.2">
      <c r="A79" s="10" t="str">
        <f>IF(Tabla19912[[#This Row],[Columna1]]="","",ROW()-1)</f>
        <v/>
      </c>
      <c r="B79" s="39" t="s">
        <v>28</v>
      </c>
      <c r="C79" s="44"/>
      <c r="D79" s="46"/>
      <c r="E79" s="10" t="str">
        <f>Tabla19912[[#This Row],[ID]]</f>
        <v/>
      </c>
    </row>
    <row r="80" spans="1:5" x14ac:dyDescent="0.2">
      <c r="A80" s="10" t="str">
        <f>IF(Tabla19912[[#This Row],[Columna1]]="","",ROW()-1)</f>
        <v/>
      </c>
      <c r="B80" s="39" t="s">
        <v>28</v>
      </c>
      <c r="C80" s="44"/>
      <c r="D80" s="46"/>
      <c r="E80" s="10" t="str">
        <f>Tabla19912[[#This Row],[ID]]</f>
        <v/>
      </c>
    </row>
    <row r="81" spans="1:5" x14ac:dyDescent="0.2">
      <c r="A81" s="10" t="str">
        <f>IF(Tabla19912[[#This Row],[Columna1]]="","",ROW()-1)</f>
        <v/>
      </c>
      <c r="B81" s="39" t="s">
        <v>29</v>
      </c>
      <c r="C81" s="44"/>
      <c r="D81" s="46"/>
      <c r="E81" s="10" t="str">
        <f>Tabla19912[[#This Row],[ID]]</f>
        <v/>
      </c>
    </row>
    <row r="82" spans="1:5" x14ac:dyDescent="0.2">
      <c r="A82" s="10" t="str">
        <f>IF(Tabla19912[[#This Row],[Columna1]]="","",ROW()-1)</f>
        <v/>
      </c>
      <c r="B82" s="39" t="s">
        <v>29</v>
      </c>
      <c r="C82" s="44"/>
      <c r="D82" s="46"/>
      <c r="E82" s="10" t="str">
        <f>Tabla19912[[#This Row],[ID]]</f>
        <v/>
      </c>
    </row>
    <row r="83" spans="1:5" x14ac:dyDescent="0.2">
      <c r="A83" s="10" t="str">
        <f>IF(Tabla19912[[#This Row],[Columna1]]="","",ROW()-1)</f>
        <v/>
      </c>
      <c r="B83" s="39" t="s">
        <v>29</v>
      </c>
      <c r="C83" s="44"/>
      <c r="D83" s="46"/>
      <c r="E83" s="10" t="str">
        <f>Tabla19912[[#This Row],[ID]]</f>
        <v/>
      </c>
    </row>
    <row r="84" spans="1:5" x14ac:dyDescent="0.2">
      <c r="A84" s="10" t="str">
        <f>IF(Tabla19912[[#This Row],[Columna1]]="","",ROW()-1)</f>
        <v/>
      </c>
      <c r="B84" s="39" t="s">
        <v>29</v>
      </c>
      <c r="C84" s="44"/>
      <c r="D84" s="46"/>
      <c r="E84" s="10" t="str">
        <f>Tabla19912[[#This Row],[ID]]</f>
        <v/>
      </c>
    </row>
    <row r="85" spans="1:5" x14ac:dyDescent="0.2">
      <c r="A85" s="10" t="str">
        <f>IF(Tabla19912[[#This Row],[Columna1]]="","",ROW()-1)</f>
        <v/>
      </c>
      <c r="B85" s="39" t="s">
        <v>29</v>
      </c>
      <c r="C85" s="44"/>
      <c r="D85" s="46"/>
      <c r="E85" s="10" t="str">
        <f>Tabla19912[[#This Row],[ID]]</f>
        <v/>
      </c>
    </row>
    <row r="86" spans="1:5" x14ac:dyDescent="0.2">
      <c r="A86" s="10" t="str">
        <f>IF(Tabla19912[[#This Row],[Columna1]]="","",ROW()-1)</f>
        <v/>
      </c>
      <c r="B86" s="39" t="s">
        <v>29</v>
      </c>
      <c r="C86" s="44"/>
      <c r="D86" s="46"/>
      <c r="E86" s="10" t="str">
        <f>Tabla19912[[#This Row],[ID]]</f>
        <v/>
      </c>
    </row>
    <row r="87" spans="1:5" x14ac:dyDescent="0.2">
      <c r="A87" s="10" t="str">
        <f>IF(Tabla19912[[#This Row],[Columna1]]="","",ROW()-1)</f>
        <v/>
      </c>
      <c r="B87" s="39" t="s">
        <v>29</v>
      </c>
      <c r="C87" s="44"/>
      <c r="D87" s="46"/>
      <c r="E87" s="10" t="str">
        <f>Tabla19912[[#This Row],[ID]]</f>
        <v/>
      </c>
    </row>
    <row r="88" spans="1:5" x14ac:dyDescent="0.2">
      <c r="A88" s="10" t="str">
        <f>IF(Tabla19912[[#This Row],[Columna1]]="","",ROW()-1)</f>
        <v/>
      </c>
      <c r="B88" s="39" t="s">
        <v>29</v>
      </c>
      <c r="C88" s="44"/>
      <c r="D88" s="46"/>
      <c r="E88" s="10" t="str">
        <f>Tabla19912[[#This Row],[ID]]</f>
        <v/>
      </c>
    </row>
    <row r="89" spans="1:5" x14ac:dyDescent="0.2">
      <c r="A89" s="10" t="str">
        <f>IF(Tabla19912[[#This Row],[Columna1]]="","",ROW()-1)</f>
        <v/>
      </c>
      <c r="B89" s="39" t="s">
        <v>29</v>
      </c>
      <c r="C89" s="44"/>
      <c r="D89" s="46"/>
      <c r="E89" s="10" t="str">
        <f>Tabla19912[[#This Row],[ID]]</f>
        <v/>
      </c>
    </row>
    <row r="90" spans="1:5" x14ac:dyDescent="0.2">
      <c r="A90" s="10" t="str">
        <f>IF(Tabla19912[[#This Row],[Columna1]]="","",ROW()-1)</f>
        <v/>
      </c>
      <c r="B90" s="39" t="s">
        <v>29</v>
      </c>
      <c r="C90" s="44"/>
      <c r="D90" s="46"/>
      <c r="E90" s="10" t="str">
        <f>Tabla19912[[#This Row],[ID]]</f>
        <v/>
      </c>
    </row>
    <row r="91" spans="1:5" x14ac:dyDescent="0.2">
      <c r="A91" s="10" t="str">
        <f>IF(Tabla19912[[#This Row],[Columna1]]="","",ROW()-1)</f>
        <v/>
      </c>
      <c r="B91" s="39" t="s">
        <v>29</v>
      </c>
      <c r="C91" s="44"/>
      <c r="D91" s="46"/>
      <c r="E91" s="10" t="str">
        <f>Tabla19912[[#This Row],[ID]]</f>
        <v/>
      </c>
    </row>
    <row r="92" spans="1:5" x14ac:dyDescent="0.2">
      <c r="A92" s="10" t="str">
        <f>IF(Tabla19912[[#This Row],[Columna1]]="","",ROW()-1)</f>
        <v/>
      </c>
      <c r="B92" s="39" t="s">
        <v>29</v>
      </c>
      <c r="C92" s="44"/>
      <c r="D92" s="46"/>
      <c r="E92" s="10" t="str">
        <f>Tabla19912[[#This Row],[ID]]</f>
        <v/>
      </c>
    </row>
    <row r="93" spans="1:5" x14ac:dyDescent="0.2">
      <c r="A93" s="10" t="str">
        <f>IF(Tabla19912[[#This Row],[Columna1]]="","",ROW()-1)</f>
        <v/>
      </c>
      <c r="B93" s="39" t="s">
        <v>29</v>
      </c>
      <c r="C93" s="44"/>
      <c r="D93" s="46"/>
      <c r="E93" s="10" t="str">
        <f>Tabla19912[[#This Row],[ID]]</f>
        <v/>
      </c>
    </row>
    <row r="94" spans="1:5" x14ac:dyDescent="0.2">
      <c r="A94" s="10" t="str">
        <f>IF(Tabla19912[[#This Row],[Columna1]]="","",ROW()-1)</f>
        <v/>
      </c>
      <c r="B94" s="39" t="s">
        <v>29</v>
      </c>
      <c r="C94" s="44"/>
      <c r="D94" s="46"/>
      <c r="E94" s="10" t="str">
        <f>Tabla19912[[#This Row],[ID]]</f>
        <v/>
      </c>
    </row>
    <row r="95" spans="1:5" x14ac:dyDescent="0.2">
      <c r="A95" s="10" t="str">
        <f>IF(Tabla19912[[#This Row],[Columna1]]="","",ROW()-1)</f>
        <v/>
      </c>
      <c r="B95" s="39" t="s">
        <v>29</v>
      </c>
      <c r="C95" s="44"/>
      <c r="D95" s="46"/>
      <c r="E95" s="10" t="str">
        <f>Tabla19912[[#This Row],[ID]]</f>
        <v/>
      </c>
    </row>
    <row r="96" spans="1:5" x14ac:dyDescent="0.2">
      <c r="A96" s="10" t="str">
        <f>IF(Tabla19912[[#This Row],[Columna1]]="","",ROW()-1)</f>
        <v/>
      </c>
      <c r="B96" s="39" t="s">
        <v>29</v>
      </c>
      <c r="C96" s="44"/>
      <c r="D96" s="46"/>
      <c r="E96" s="10" t="str">
        <f>Tabla19912[[#This Row],[ID]]</f>
        <v/>
      </c>
    </row>
    <row r="97" spans="1:5" x14ac:dyDescent="0.2">
      <c r="A97" s="10" t="str">
        <f>IF(Tabla19912[[#This Row],[Columna1]]="","",ROW()-1)</f>
        <v/>
      </c>
      <c r="B97" s="39" t="s">
        <v>29</v>
      </c>
      <c r="C97" s="44"/>
      <c r="D97" s="46"/>
      <c r="E97" s="10" t="str">
        <f>Tabla19912[[#This Row],[ID]]</f>
        <v/>
      </c>
    </row>
    <row r="98" spans="1:5" x14ac:dyDescent="0.2">
      <c r="A98" s="10" t="str">
        <f>IF(Tabla19912[[#This Row],[Columna1]]="","",ROW()-1)</f>
        <v/>
      </c>
      <c r="B98" s="39" t="s">
        <v>29</v>
      </c>
      <c r="C98" s="44"/>
      <c r="D98" s="46"/>
      <c r="E98" s="10" t="str">
        <f>Tabla19912[[#This Row],[ID]]</f>
        <v/>
      </c>
    </row>
    <row r="99" spans="1:5" x14ac:dyDescent="0.2">
      <c r="A99" s="10" t="str">
        <f>IF(Tabla19912[[#This Row],[Columna1]]="","",ROW()-1)</f>
        <v/>
      </c>
      <c r="B99" s="39" t="s">
        <v>29</v>
      </c>
      <c r="C99" s="44"/>
      <c r="D99" s="46"/>
      <c r="E99" s="10" t="str">
        <f>Tabla19912[[#This Row],[ID]]</f>
        <v/>
      </c>
    </row>
    <row r="100" spans="1:5" x14ac:dyDescent="0.2">
      <c r="A100" s="10" t="str">
        <f>IF(Tabla19912[[#This Row],[Columna1]]="","",ROW()-1)</f>
        <v/>
      </c>
      <c r="B100" s="39" t="s">
        <v>30</v>
      </c>
      <c r="C100" s="44"/>
      <c r="D100" s="46"/>
      <c r="E100" s="10" t="str">
        <f>Tabla19912[[#This Row],[ID]]</f>
        <v/>
      </c>
    </row>
    <row r="101" spans="1:5" x14ac:dyDescent="0.2">
      <c r="A101" s="10" t="str">
        <f>IF(Tabla19912[[#This Row],[Columna1]]="","",ROW()-1)</f>
        <v/>
      </c>
      <c r="B101" s="39" t="s">
        <v>30</v>
      </c>
      <c r="C101" s="44"/>
      <c r="D101" s="46"/>
      <c r="E101" s="10" t="str">
        <f>Tabla19912[[#This Row],[ID]]</f>
        <v/>
      </c>
    </row>
    <row r="102" spans="1:5" x14ac:dyDescent="0.2">
      <c r="A102" s="10" t="str">
        <f>IF(Tabla19912[[#This Row],[Columna1]]="","",ROW()-1)</f>
        <v/>
      </c>
      <c r="B102" s="39" t="s">
        <v>30</v>
      </c>
      <c r="C102" s="44"/>
      <c r="D102" s="46"/>
      <c r="E102" s="10" t="str">
        <f>Tabla19912[[#This Row],[ID]]</f>
        <v/>
      </c>
    </row>
    <row r="103" spans="1:5" x14ac:dyDescent="0.2">
      <c r="A103" s="10" t="str">
        <f>IF(Tabla19912[[#This Row],[Columna1]]="","",ROW()-1)</f>
        <v/>
      </c>
      <c r="B103" s="39" t="s">
        <v>30</v>
      </c>
      <c r="C103" s="44"/>
      <c r="D103" s="46"/>
      <c r="E103" s="10" t="str">
        <f>Tabla19912[[#This Row],[ID]]</f>
        <v/>
      </c>
    </row>
    <row r="104" spans="1:5" x14ac:dyDescent="0.2">
      <c r="A104" s="10" t="str">
        <f>IF(Tabla19912[[#This Row],[Columna1]]="","",ROW()-1)</f>
        <v/>
      </c>
      <c r="B104" s="39" t="s">
        <v>30</v>
      </c>
      <c r="C104" s="44"/>
      <c r="D104" s="46"/>
      <c r="E104" s="10" t="str">
        <f>Tabla19912[[#This Row],[ID]]</f>
        <v/>
      </c>
    </row>
    <row r="105" spans="1:5" x14ac:dyDescent="0.2">
      <c r="A105" s="10" t="str">
        <f>IF(Tabla19912[[#This Row],[Columna1]]="","",ROW()-1)</f>
        <v/>
      </c>
      <c r="B105" s="39" t="s">
        <v>30</v>
      </c>
      <c r="C105" s="44"/>
      <c r="D105" s="46"/>
      <c r="E105" s="10" t="str">
        <f>Tabla19912[[#This Row],[ID]]</f>
        <v/>
      </c>
    </row>
    <row r="106" spans="1:5" x14ac:dyDescent="0.2">
      <c r="A106" s="10" t="str">
        <f>IF(Tabla19912[[#This Row],[Columna1]]="","",ROW()-1)</f>
        <v/>
      </c>
      <c r="B106" s="39" t="s">
        <v>30</v>
      </c>
      <c r="C106" s="44"/>
      <c r="D106" s="46"/>
      <c r="E106" s="10" t="str">
        <f>Tabla19912[[#This Row],[ID]]</f>
        <v/>
      </c>
    </row>
    <row r="107" spans="1:5" x14ac:dyDescent="0.2">
      <c r="A107" s="10" t="str">
        <f>IF(Tabla19912[[#This Row],[Columna1]]="","",ROW()-1)</f>
        <v/>
      </c>
      <c r="B107" s="39" t="s">
        <v>30</v>
      </c>
      <c r="C107" s="44"/>
      <c r="D107" s="46"/>
      <c r="E107" s="10" t="str">
        <f>Tabla19912[[#This Row],[ID]]</f>
        <v/>
      </c>
    </row>
    <row r="108" spans="1:5" x14ac:dyDescent="0.2">
      <c r="A108" s="10" t="str">
        <f>IF(Tabla19912[[#This Row],[Columna1]]="","",ROW()-1)</f>
        <v/>
      </c>
      <c r="B108" s="39" t="s">
        <v>30</v>
      </c>
      <c r="C108" s="44"/>
      <c r="D108" s="46"/>
      <c r="E108" s="10" t="str">
        <f>Tabla19912[[#This Row],[ID]]</f>
        <v/>
      </c>
    </row>
    <row r="109" spans="1:5" x14ac:dyDescent="0.2">
      <c r="A109" s="10" t="str">
        <f>IF(Tabla19912[[#This Row],[Columna1]]="","",ROW()-1)</f>
        <v/>
      </c>
      <c r="B109" s="39" t="s">
        <v>30</v>
      </c>
      <c r="C109" s="44"/>
      <c r="D109" s="46"/>
      <c r="E109" s="10" t="str">
        <f>Tabla19912[[#This Row],[ID]]</f>
        <v/>
      </c>
    </row>
    <row r="110" spans="1:5" x14ac:dyDescent="0.2">
      <c r="A110" s="10" t="str">
        <f>IF(Tabla19912[[#This Row],[Columna1]]="","",ROW()-1)</f>
        <v/>
      </c>
      <c r="B110" s="39" t="s">
        <v>30</v>
      </c>
      <c r="C110" s="44"/>
      <c r="D110" s="46"/>
      <c r="E110" s="10" t="str">
        <f>Tabla19912[[#This Row],[ID]]</f>
        <v/>
      </c>
    </row>
    <row r="111" spans="1:5" x14ac:dyDescent="0.2">
      <c r="A111" s="10" t="str">
        <f>IF(Tabla19912[[#This Row],[Columna1]]="","",ROW()-1)</f>
        <v/>
      </c>
      <c r="B111" s="39" t="s">
        <v>30</v>
      </c>
      <c r="C111" s="44"/>
      <c r="D111" s="46"/>
      <c r="E111" s="10" t="str">
        <f>Tabla19912[[#This Row],[ID]]</f>
        <v/>
      </c>
    </row>
    <row r="112" spans="1:5" x14ac:dyDescent="0.2">
      <c r="A112" s="10" t="str">
        <f>IF(Tabla19912[[#This Row],[Columna1]]="","",ROW()-1)</f>
        <v/>
      </c>
      <c r="B112" s="39" t="s">
        <v>30</v>
      </c>
      <c r="C112" s="44"/>
      <c r="D112" s="46"/>
      <c r="E112" s="10" t="str">
        <f>Tabla19912[[#This Row],[ID]]</f>
        <v/>
      </c>
    </row>
    <row r="113" spans="1:5" x14ac:dyDescent="0.2">
      <c r="A113" s="10" t="str">
        <f>IF(Tabla19912[[#This Row],[Columna1]]="","",ROW()-1)</f>
        <v/>
      </c>
      <c r="B113" s="39" t="s">
        <v>30</v>
      </c>
      <c r="C113" s="44"/>
      <c r="D113" s="46"/>
      <c r="E113" s="10" t="str">
        <f>Tabla19912[[#This Row],[ID]]</f>
        <v/>
      </c>
    </row>
    <row r="114" spans="1:5" x14ac:dyDescent="0.2">
      <c r="A114" s="10" t="str">
        <f>IF(Tabla19912[[#This Row],[Columna1]]="","",ROW()-1)</f>
        <v/>
      </c>
      <c r="B114" s="39" t="s">
        <v>30</v>
      </c>
      <c r="C114" s="44"/>
      <c r="D114" s="46"/>
      <c r="E114" s="10" t="str">
        <f>Tabla19912[[#This Row],[ID]]</f>
        <v/>
      </c>
    </row>
    <row r="115" spans="1:5" x14ac:dyDescent="0.2">
      <c r="A115" s="10" t="str">
        <f>IF(Tabla19912[[#This Row],[Columna1]]="","",ROW()-1)</f>
        <v/>
      </c>
      <c r="B115" s="39" t="s">
        <v>30</v>
      </c>
      <c r="C115" s="44"/>
      <c r="D115" s="46"/>
      <c r="E115" s="10" t="str">
        <f>Tabla19912[[#This Row],[ID]]</f>
        <v/>
      </c>
    </row>
    <row r="116" spans="1:5" x14ac:dyDescent="0.2">
      <c r="A116" s="10" t="str">
        <f>IF(Tabla19912[[#This Row],[Columna1]]="","",ROW()-1)</f>
        <v/>
      </c>
      <c r="B116" s="39" t="s">
        <v>30</v>
      </c>
      <c r="C116" s="44"/>
      <c r="D116" s="46"/>
      <c r="E116" s="10" t="str">
        <f>Tabla19912[[#This Row],[ID]]</f>
        <v/>
      </c>
    </row>
    <row r="117" spans="1:5" x14ac:dyDescent="0.2">
      <c r="A117" s="10" t="str">
        <f>IF(Tabla19912[[#This Row],[Columna1]]="","",ROW()-1)</f>
        <v/>
      </c>
      <c r="B117" s="39" t="s">
        <v>149</v>
      </c>
      <c r="C117" s="44"/>
      <c r="D117" s="46"/>
      <c r="E117" s="10" t="str">
        <f>Tabla19912[[#This Row],[ID]]</f>
        <v/>
      </c>
    </row>
    <row r="118" spans="1:5" x14ac:dyDescent="0.2">
      <c r="A118" s="10" t="str">
        <f>IF(Tabla19912[[#This Row],[Columna1]]="","",ROW()-1)</f>
        <v/>
      </c>
      <c r="B118" s="39" t="s">
        <v>149</v>
      </c>
      <c r="C118" s="44"/>
      <c r="D118" s="46"/>
      <c r="E118" s="10" t="str">
        <f>Tabla19912[[#This Row],[ID]]</f>
        <v/>
      </c>
    </row>
    <row r="119" spans="1:5" x14ac:dyDescent="0.2">
      <c r="A119" s="10" t="str">
        <f>IF(Tabla19912[[#This Row],[Columna1]]="","",ROW()-1)</f>
        <v/>
      </c>
      <c r="B119" s="39" t="s">
        <v>149</v>
      </c>
      <c r="C119" s="44"/>
      <c r="D119" s="46"/>
      <c r="E119" s="10" t="str">
        <f>Tabla19912[[#This Row],[ID]]</f>
        <v/>
      </c>
    </row>
    <row r="120" spans="1:5" x14ac:dyDescent="0.2">
      <c r="A120" s="10" t="str">
        <f>IF(Tabla19912[[#This Row],[Columna1]]="","",ROW()-1)</f>
        <v/>
      </c>
      <c r="B120" s="39" t="s">
        <v>149</v>
      </c>
      <c r="C120" s="44"/>
      <c r="D120" s="46"/>
      <c r="E120" s="10" t="str">
        <f>Tabla19912[[#This Row],[ID]]</f>
        <v/>
      </c>
    </row>
    <row r="121" spans="1:5" x14ac:dyDescent="0.2">
      <c r="A121" s="10" t="str">
        <f>IF(Tabla19912[[#This Row],[Columna1]]="","",ROW()-1)</f>
        <v/>
      </c>
      <c r="B121" s="39" t="s">
        <v>149</v>
      </c>
      <c r="C121" s="44"/>
      <c r="D121" s="46"/>
      <c r="E121" s="10" t="str">
        <f>Tabla19912[[#This Row],[ID]]</f>
        <v/>
      </c>
    </row>
    <row r="122" spans="1:5" x14ac:dyDescent="0.2">
      <c r="A122" s="10" t="str">
        <f>IF(Tabla19912[[#This Row],[Columna1]]="","",ROW()-1)</f>
        <v/>
      </c>
      <c r="B122" s="39" t="s">
        <v>149</v>
      </c>
      <c r="C122" s="44"/>
      <c r="D122" s="46"/>
      <c r="E122" s="10" t="str">
        <f>Tabla19912[[#This Row],[ID]]</f>
        <v/>
      </c>
    </row>
    <row r="123" spans="1:5" x14ac:dyDescent="0.2">
      <c r="A123" s="10" t="str">
        <f>IF(Tabla19912[[#This Row],[Columna1]]="","",ROW()-1)</f>
        <v/>
      </c>
      <c r="B123" s="39" t="s">
        <v>149</v>
      </c>
      <c r="C123" s="44"/>
      <c r="D123" s="46"/>
      <c r="E123" s="10" t="str">
        <f>Tabla19912[[#This Row],[ID]]</f>
        <v/>
      </c>
    </row>
    <row r="124" spans="1:5" x14ac:dyDescent="0.2">
      <c r="A124" s="10" t="str">
        <f>IF(Tabla19912[[#This Row],[Columna1]]="","",ROW()-1)</f>
        <v/>
      </c>
      <c r="B124" s="39" t="s">
        <v>149</v>
      </c>
      <c r="C124" s="44"/>
      <c r="D124" s="46"/>
      <c r="E124" s="10" t="str">
        <f>Tabla19912[[#This Row],[ID]]</f>
        <v/>
      </c>
    </row>
    <row r="125" spans="1:5" x14ac:dyDescent="0.2">
      <c r="A125" s="10" t="str">
        <f>IF(Tabla19912[[#This Row],[Columna1]]="","",ROW()-1)</f>
        <v/>
      </c>
      <c r="B125" s="39" t="s">
        <v>149</v>
      </c>
      <c r="C125" s="44"/>
      <c r="D125" s="46"/>
      <c r="E125" s="10" t="str">
        <f>Tabla19912[[#This Row],[ID]]</f>
        <v/>
      </c>
    </row>
    <row r="126" spans="1:5" x14ac:dyDescent="0.2">
      <c r="A126" s="10" t="str">
        <f>IF(Tabla19912[[#This Row],[Columna1]]="","",ROW()-1)</f>
        <v/>
      </c>
      <c r="B126" s="39" t="s">
        <v>149</v>
      </c>
      <c r="C126" s="44"/>
      <c r="D126" s="46"/>
      <c r="E126" s="10" t="str">
        <f>Tabla19912[[#This Row],[ID]]</f>
        <v/>
      </c>
    </row>
    <row r="127" spans="1:5" x14ac:dyDescent="0.2">
      <c r="A127" s="10" t="str">
        <f>IF(Tabla19912[[#This Row],[Columna1]]="","",ROW()-1)</f>
        <v/>
      </c>
      <c r="B127" s="39" t="s">
        <v>149</v>
      </c>
      <c r="C127" s="44"/>
      <c r="D127" s="46"/>
      <c r="E127" s="10" t="str">
        <f>Tabla19912[[#This Row],[ID]]</f>
        <v/>
      </c>
    </row>
    <row r="128" spans="1:5" x14ac:dyDescent="0.2">
      <c r="A128" s="10" t="str">
        <f>IF(Tabla19912[[#This Row],[Columna1]]="","",ROW()-1)</f>
        <v/>
      </c>
      <c r="B128" s="39" t="s">
        <v>149</v>
      </c>
      <c r="C128" s="44"/>
      <c r="D128" s="46"/>
      <c r="E128" s="10" t="str">
        <f>Tabla19912[[#This Row],[ID]]</f>
        <v/>
      </c>
    </row>
    <row r="129" spans="1:5" x14ac:dyDescent="0.2">
      <c r="A129" s="10" t="str">
        <f>IF(Tabla19912[[#This Row],[Columna1]]="","",ROW()-1)</f>
        <v/>
      </c>
      <c r="B129" s="39" t="s">
        <v>149</v>
      </c>
      <c r="C129" s="47"/>
      <c r="D129" s="46"/>
      <c r="E129" s="10" t="str">
        <f>Tabla19912[[#This Row],[ID]]</f>
        <v/>
      </c>
    </row>
    <row r="130" spans="1:5" x14ac:dyDescent="0.2">
      <c r="A130" s="10" t="str">
        <f>IF(Tabla19912[[#This Row],[Columna1]]="","",ROW()-1)</f>
        <v/>
      </c>
      <c r="B130" s="39" t="s">
        <v>149</v>
      </c>
      <c r="C130" s="47"/>
      <c r="D130" s="46"/>
      <c r="E130" s="10" t="str">
        <f>Tabla19912[[#This Row],[ID]]</f>
        <v/>
      </c>
    </row>
    <row r="131" spans="1:5" x14ac:dyDescent="0.2">
      <c r="A131" s="10" t="str">
        <f>IF(Tabla19912[[#This Row],[Columna1]]="","",ROW()-1)</f>
        <v/>
      </c>
      <c r="B131" s="39" t="s">
        <v>150</v>
      </c>
      <c r="C131" s="47"/>
      <c r="D131" s="46"/>
      <c r="E131" s="10" t="str">
        <f>Tabla19912[[#This Row],[ID]]</f>
        <v/>
      </c>
    </row>
    <row r="132" spans="1:5" x14ac:dyDescent="0.2">
      <c r="A132" s="10" t="str">
        <f>IF(Tabla19912[[#This Row],[Columna1]]="","",ROW()-1)</f>
        <v/>
      </c>
      <c r="B132" s="39" t="s">
        <v>150</v>
      </c>
      <c r="C132" s="47"/>
      <c r="D132" s="46"/>
      <c r="E132" s="10" t="str">
        <f>Tabla19912[[#This Row],[ID]]</f>
        <v/>
      </c>
    </row>
    <row r="133" spans="1:5" x14ac:dyDescent="0.2">
      <c r="A133" s="10" t="str">
        <f>IF(Tabla19912[[#This Row],[Columna1]]="","",ROW()-1)</f>
        <v/>
      </c>
      <c r="B133" s="39" t="s">
        <v>150</v>
      </c>
      <c r="C133" s="47"/>
      <c r="D133" s="46"/>
      <c r="E133" s="10" t="str">
        <f>Tabla19912[[#This Row],[ID]]</f>
        <v/>
      </c>
    </row>
    <row r="134" spans="1:5" x14ac:dyDescent="0.2">
      <c r="A134" s="10" t="str">
        <f>IF(Tabla19912[[#This Row],[Columna1]]="","",ROW()-1)</f>
        <v/>
      </c>
      <c r="B134" s="39" t="s">
        <v>150</v>
      </c>
      <c r="C134" s="47"/>
      <c r="D134" s="46"/>
      <c r="E134" s="10" t="str">
        <f>Tabla19912[[#This Row],[ID]]</f>
        <v/>
      </c>
    </row>
    <row r="135" spans="1:5" x14ac:dyDescent="0.2">
      <c r="A135" s="10" t="str">
        <f>IF(Tabla19912[[#This Row],[Columna1]]="","",ROW()-1)</f>
        <v/>
      </c>
      <c r="B135" s="39" t="s">
        <v>150</v>
      </c>
      <c r="C135" s="47"/>
      <c r="D135" s="46"/>
      <c r="E135" s="10" t="str">
        <f>Tabla19912[[#This Row],[ID]]</f>
        <v/>
      </c>
    </row>
    <row r="136" spans="1:5" x14ac:dyDescent="0.2">
      <c r="A136" s="10" t="str">
        <f>IF(Tabla19912[[#This Row],[Columna1]]="","",ROW()-1)</f>
        <v/>
      </c>
      <c r="B136" s="39" t="s">
        <v>150</v>
      </c>
      <c r="C136" s="47"/>
      <c r="D136" s="46"/>
      <c r="E136" s="10" t="str">
        <f>Tabla19912[[#This Row],[ID]]</f>
        <v/>
      </c>
    </row>
    <row r="137" spans="1:5" x14ac:dyDescent="0.2">
      <c r="A137" s="10" t="str">
        <f>IF(Tabla19912[[#This Row],[Columna1]]="","",ROW()-1)</f>
        <v/>
      </c>
      <c r="B137" s="39" t="s">
        <v>150</v>
      </c>
      <c r="C137" s="47"/>
      <c r="D137" s="46"/>
      <c r="E137" s="10" t="str">
        <f>Tabla19912[[#This Row],[ID]]</f>
        <v/>
      </c>
    </row>
    <row r="138" spans="1:5" x14ac:dyDescent="0.2">
      <c r="A138" s="10" t="str">
        <f>IF(Tabla19912[[#This Row],[Columna1]]="","",ROW()-1)</f>
        <v/>
      </c>
      <c r="B138" s="39" t="s">
        <v>150</v>
      </c>
      <c r="C138" s="47"/>
      <c r="D138" s="46"/>
      <c r="E138" s="10" t="str">
        <f>Tabla19912[[#This Row],[ID]]</f>
        <v/>
      </c>
    </row>
    <row r="139" spans="1:5" x14ac:dyDescent="0.2">
      <c r="A139" s="10" t="str">
        <f>IF(Tabla19912[[#This Row],[Columna1]]="","",ROW()-1)</f>
        <v/>
      </c>
      <c r="B139" s="39" t="s">
        <v>150</v>
      </c>
      <c r="C139" s="47"/>
      <c r="D139" s="46"/>
      <c r="E139" s="10" t="str">
        <f>Tabla19912[[#This Row],[ID]]</f>
        <v/>
      </c>
    </row>
    <row r="140" spans="1:5" x14ac:dyDescent="0.2">
      <c r="A140" s="10" t="str">
        <f>IF(Tabla19912[[#This Row],[Columna1]]="","",ROW()-1)</f>
        <v/>
      </c>
      <c r="B140" s="39" t="s">
        <v>150</v>
      </c>
      <c r="C140" s="47"/>
      <c r="D140" s="46"/>
      <c r="E140" s="10" t="str">
        <f>Tabla19912[[#This Row],[ID]]</f>
        <v/>
      </c>
    </row>
    <row r="141" spans="1:5" x14ac:dyDescent="0.2">
      <c r="A141" s="10" t="str">
        <f>IF(Tabla19912[[#This Row],[Columna1]]="","",ROW()-1)</f>
        <v/>
      </c>
      <c r="B141" s="39" t="s">
        <v>151</v>
      </c>
      <c r="C141" s="47"/>
      <c r="D141" s="46"/>
      <c r="E141" s="10" t="str">
        <f>Tabla19912[[#This Row],[ID]]</f>
        <v/>
      </c>
    </row>
    <row r="142" spans="1:5" x14ac:dyDescent="0.2">
      <c r="A142" s="10" t="str">
        <f>IF(Tabla19912[[#This Row],[Columna1]]="","",ROW()-1)</f>
        <v/>
      </c>
      <c r="B142" s="39" t="s">
        <v>151</v>
      </c>
      <c r="C142" s="47"/>
      <c r="D142" s="46"/>
      <c r="E142" s="10" t="str">
        <f>Tabla19912[[#This Row],[ID]]</f>
        <v/>
      </c>
    </row>
    <row r="143" spans="1:5" x14ac:dyDescent="0.2">
      <c r="A143" s="10" t="str">
        <f>IF(Tabla19912[[#This Row],[Columna1]]="","",ROW()-1)</f>
        <v/>
      </c>
      <c r="B143" s="39" t="s">
        <v>151</v>
      </c>
      <c r="C143" s="47"/>
      <c r="D143" s="46"/>
      <c r="E143" s="10" t="str">
        <f>Tabla19912[[#This Row],[ID]]</f>
        <v/>
      </c>
    </row>
    <row r="144" spans="1:5" x14ac:dyDescent="0.2">
      <c r="A144" s="10" t="str">
        <f>IF(Tabla19912[[#This Row],[Columna1]]="","",ROW()-1)</f>
        <v/>
      </c>
      <c r="B144" s="39" t="s">
        <v>151</v>
      </c>
      <c r="C144" s="47"/>
      <c r="D144" s="46"/>
      <c r="E144" s="10" t="str">
        <f>Tabla19912[[#This Row],[ID]]</f>
        <v/>
      </c>
    </row>
    <row r="145" spans="1:5" x14ac:dyDescent="0.2">
      <c r="A145" s="10" t="str">
        <f>IF(Tabla19912[[#This Row],[Columna1]]="","",ROW()-1)</f>
        <v/>
      </c>
      <c r="B145" s="39" t="s">
        <v>151</v>
      </c>
      <c r="C145" s="47"/>
      <c r="D145" s="46"/>
      <c r="E145" s="10" t="str">
        <f>Tabla19912[[#This Row],[ID]]</f>
        <v/>
      </c>
    </row>
    <row r="146" spans="1:5" x14ac:dyDescent="0.2">
      <c r="A146" s="10" t="str">
        <f>IF(Tabla19912[[#This Row],[Columna1]]="","",ROW()-1)</f>
        <v/>
      </c>
      <c r="B146" s="39" t="s">
        <v>151</v>
      </c>
      <c r="C146" s="47"/>
      <c r="D146" s="46"/>
      <c r="E146" s="10" t="str">
        <f>Tabla19912[[#This Row],[ID]]</f>
        <v/>
      </c>
    </row>
    <row r="147" spans="1:5" x14ac:dyDescent="0.2">
      <c r="A147" s="10" t="str">
        <f>IF(Tabla19912[[#This Row],[Columna1]]="","",ROW()-1)</f>
        <v/>
      </c>
      <c r="B147" s="39" t="s">
        <v>151</v>
      </c>
      <c r="C147" s="47"/>
      <c r="D147" s="46"/>
      <c r="E147" s="10" t="str">
        <f>Tabla19912[[#This Row],[ID]]</f>
        <v/>
      </c>
    </row>
    <row r="148" spans="1:5" x14ac:dyDescent="0.2">
      <c r="A148" s="10" t="str">
        <f>IF(Tabla19912[[#This Row],[Columna1]]="","",ROW()-1)</f>
        <v/>
      </c>
      <c r="B148" s="39" t="s">
        <v>151</v>
      </c>
      <c r="C148" s="47"/>
      <c r="D148" s="46"/>
      <c r="E148" s="10" t="str">
        <f>Tabla19912[[#This Row],[ID]]</f>
        <v/>
      </c>
    </row>
    <row r="149" spans="1:5" x14ac:dyDescent="0.2">
      <c r="A149" s="10" t="str">
        <f>IF(Tabla19912[[#This Row],[Columna1]]="","",ROW()-1)</f>
        <v/>
      </c>
      <c r="B149" s="39" t="s">
        <v>151</v>
      </c>
      <c r="C149" s="47"/>
      <c r="D149" s="46"/>
      <c r="E149" s="10" t="str">
        <f>Tabla19912[[#This Row],[ID]]</f>
        <v/>
      </c>
    </row>
    <row r="150" spans="1:5" x14ac:dyDescent="0.2">
      <c r="A150" s="10" t="str">
        <f>IF(Tabla19912[[#This Row],[Columna1]]="","",ROW()-1)</f>
        <v/>
      </c>
      <c r="B150" s="39" t="s">
        <v>151</v>
      </c>
      <c r="C150" s="47"/>
      <c r="D150" s="46"/>
      <c r="E150" s="10" t="str">
        <f>Tabla19912[[#This Row],[ID]]</f>
        <v/>
      </c>
    </row>
    <row r="151" spans="1:5" x14ac:dyDescent="0.2">
      <c r="A151" s="10" t="str">
        <f>IF(Tabla19912[[#This Row],[Columna1]]="","",ROW()-1)</f>
        <v/>
      </c>
      <c r="B151" s="39" t="s">
        <v>151</v>
      </c>
      <c r="C151" s="47"/>
      <c r="D151" s="46"/>
      <c r="E151" s="10" t="str">
        <f>Tabla19912[[#This Row],[ID]]</f>
        <v/>
      </c>
    </row>
    <row r="152" spans="1:5" x14ac:dyDescent="0.2">
      <c r="A152" s="10" t="str">
        <f>IF(Tabla19912[[#This Row],[Columna1]]="","",ROW()-1)</f>
        <v/>
      </c>
      <c r="B152" s="39" t="s">
        <v>151</v>
      </c>
      <c r="C152" s="47"/>
      <c r="D152" s="46"/>
      <c r="E152" s="10" t="str">
        <f>Tabla19912[[#This Row],[ID]]</f>
        <v/>
      </c>
    </row>
    <row r="153" spans="1:5" x14ac:dyDescent="0.2">
      <c r="A153" s="10" t="str">
        <f>IF(Tabla19912[[#This Row],[Columna1]]="","",ROW()-1)</f>
        <v/>
      </c>
      <c r="B153" s="39" t="s">
        <v>151</v>
      </c>
      <c r="C153" s="47"/>
      <c r="D153" s="46"/>
      <c r="E153" s="10" t="str">
        <f>Tabla19912[[#This Row],[ID]]</f>
        <v/>
      </c>
    </row>
    <row r="154" spans="1:5" x14ac:dyDescent="0.2">
      <c r="A154" s="10" t="str">
        <f>IF(Tabla19912[[#This Row],[Columna1]]="","",ROW()-1)</f>
        <v/>
      </c>
      <c r="B154" s="39" t="s">
        <v>151</v>
      </c>
      <c r="C154" s="47"/>
      <c r="D154" s="46"/>
      <c r="E154" s="10" t="str">
        <f>Tabla19912[[#This Row],[ID]]</f>
        <v/>
      </c>
    </row>
    <row r="155" spans="1:5" x14ac:dyDescent="0.2">
      <c r="A155" s="10" t="str">
        <f>IF(Tabla19912[[#This Row],[Columna1]]="","",ROW()-1)</f>
        <v/>
      </c>
      <c r="B155" s="39" t="s">
        <v>151</v>
      </c>
      <c r="C155" s="47"/>
      <c r="D155" s="46"/>
      <c r="E155" s="10" t="str">
        <f>Tabla19912[[#This Row],[ID]]</f>
        <v/>
      </c>
    </row>
    <row r="156" spans="1:5" x14ac:dyDescent="0.2">
      <c r="A156" s="10" t="str">
        <f>IF(Tabla19912[[#This Row],[Columna1]]="","",ROW()-1)</f>
        <v/>
      </c>
      <c r="B156" s="39" t="s">
        <v>151</v>
      </c>
      <c r="C156" s="47"/>
      <c r="D156" s="46"/>
      <c r="E156" s="10" t="str">
        <f>Tabla19912[[#This Row],[ID]]</f>
        <v/>
      </c>
    </row>
    <row r="157" spans="1:5" x14ac:dyDescent="0.2">
      <c r="A157" s="10" t="str">
        <f>IF(Tabla19912[[#This Row],[Columna1]]="","",ROW()-1)</f>
        <v/>
      </c>
      <c r="B157" s="39" t="s">
        <v>151</v>
      </c>
      <c r="C157" s="47"/>
      <c r="D157" s="46"/>
      <c r="E157" s="10" t="str">
        <f>Tabla19912[[#This Row],[ID]]</f>
        <v/>
      </c>
    </row>
    <row r="158" spans="1:5" x14ac:dyDescent="0.2">
      <c r="A158" s="10" t="str">
        <f>IF(Tabla19912[[#This Row],[Columna1]]="","",ROW()-1)</f>
        <v/>
      </c>
      <c r="B158" s="39" t="s">
        <v>152</v>
      </c>
      <c r="C158" s="47"/>
      <c r="D158" s="46"/>
      <c r="E158" s="10" t="str">
        <f>Tabla19912[[#This Row],[ID]]</f>
        <v/>
      </c>
    </row>
    <row r="159" spans="1:5" x14ac:dyDescent="0.2">
      <c r="A159" s="10" t="str">
        <f>IF(Tabla19912[[#This Row],[Columna1]]="","",ROW()-1)</f>
        <v/>
      </c>
      <c r="B159" s="39" t="s">
        <v>152</v>
      </c>
      <c r="C159" s="47"/>
      <c r="D159" s="46"/>
      <c r="E159" s="10" t="str">
        <f>Tabla19912[[#This Row],[ID]]</f>
        <v/>
      </c>
    </row>
    <row r="160" spans="1:5" x14ac:dyDescent="0.2">
      <c r="A160" s="10" t="str">
        <f>IF(Tabla19912[[#This Row],[Columna1]]="","",ROW()-1)</f>
        <v/>
      </c>
      <c r="B160" s="39" t="s">
        <v>152</v>
      </c>
      <c r="C160" s="47"/>
      <c r="D160" s="46"/>
      <c r="E160" s="10" t="str">
        <f>Tabla19912[[#This Row],[ID]]</f>
        <v/>
      </c>
    </row>
    <row r="161" spans="1:5" x14ac:dyDescent="0.2">
      <c r="A161" s="10" t="str">
        <f>IF(Tabla19912[[#This Row],[Columna1]]="","",ROW()-1)</f>
        <v/>
      </c>
      <c r="B161" s="39" t="s">
        <v>152</v>
      </c>
      <c r="C161" s="47"/>
      <c r="D161" s="46"/>
      <c r="E161" s="10" t="str">
        <f>Tabla19912[[#This Row],[ID]]</f>
        <v/>
      </c>
    </row>
    <row r="162" spans="1:5" x14ac:dyDescent="0.2">
      <c r="A162" s="17" t="str">
        <f>IF(Tabla19912[[#This Row],[Columna1]]="","",ROW()-1)</f>
        <v/>
      </c>
      <c r="B162" s="39" t="s">
        <v>152</v>
      </c>
      <c r="C162" s="47"/>
      <c r="D162" s="48"/>
      <c r="E162" s="10" t="str">
        <f>Tabla19912[[#This Row],[ID]]</f>
        <v/>
      </c>
    </row>
    <row r="163" spans="1:5" x14ac:dyDescent="0.2">
      <c r="A163" s="17" t="str">
        <f>IF(Tabla19912[[#This Row],[Columna1]]="","",ROW()-1)</f>
        <v/>
      </c>
      <c r="B163" s="39" t="s">
        <v>152</v>
      </c>
      <c r="C163" s="47"/>
      <c r="D163" s="48"/>
      <c r="E163" s="10" t="str">
        <f>Tabla19912[[#This Row],[ID]]</f>
        <v/>
      </c>
    </row>
    <row r="164" spans="1:5" x14ac:dyDescent="0.2">
      <c r="A164" s="17" t="str">
        <f>IF(Tabla19912[[#This Row],[Columna1]]="","",ROW()-1)</f>
        <v/>
      </c>
      <c r="B164" s="39" t="s">
        <v>152</v>
      </c>
      <c r="C164" s="47"/>
      <c r="D164" s="48"/>
      <c r="E164" s="10" t="str">
        <f>Tabla19912[[#This Row],[ID]]</f>
        <v/>
      </c>
    </row>
    <row r="165" spans="1:5" x14ac:dyDescent="0.2">
      <c r="A165" s="17" t="str">
        <f>IF(Tabla19912[[#This Row],[Columna1]]="","",ROW()-1)</f>
        <v/>
      </c>
      <c r="B165" s="39" t="s">
        <v>152</v>
      </c>
      <c r="C165" s="47"/>
      <c r="D165" s="48"/>
      <c r="E165" s="10" t="str">
        <f>Tabla19912[[#This Row],[ID]]</f>
        <v/>
      </c>
    </row>
    <row r="166" spans="1:5" x14ac:dyDescent="0.2">
      <c r="A166" s="20" t="str">
        <f>IF(Tabla19912[[#This Row],[Columna1]]="","",ROW()-1)</f>
        <v/>
      </c>
      <c r="B166" s="39" t="s">
        <v>152</v>
      </c>
      <c r="C166" s="47"/>
      <c r="D166" s="49"/>
      <c r="E166" s="10" t="str">
        <f>Tabla19912[[#This Row],[ID]]</f>
        <v/>
      </c>
    </row>
    <row r="167" spans="1:5" x14ac:dyDescent="0.2">
      <c r="A167" s="17" t="str">
        <f>IF(Tabla19912[[#This Row],[Columna1]]="","",ROW()-1)</f>
        <v/>
      </c>
      <c r="B167" s="39" t="s">
        <v>153</v>
      </c>
      <c r="C167" s="15"/>
      <c r="D167" s="48"/>
      <c r="E167" s="10" t="str">
        <f>Tabla19912[[#This Row],[ID]]</f>
        <v/>
      </c>
    </row>
    <row r="168" spans="1:5" x14ac:dyDescent="0.2">
      <c r="A168" s="17" t="str">
        <f>IF(Tabla19912[[#This Row],[Columna1]]="","",ROW()-1)</f>
        <v/>
      </c>
      <c r="B168" s="39" t="s">
        <v>153</v>
      </c>
      <c r="C168" s="15"/>
      <c r="D168" s="48"/>
      <c r="E168" s="10" t="str">
        <f>Tabla19912[[#This Row],[ID]]</f>
        <v/>
      </c>
    </row>
    <row r="169" spans="1:5" x14ac:dyDescent="0.2">
      <c r="A169" s="17" t="str">
        <f>IF(Tabla19912[[#This Row],[Columna1]]="","",ROW()-1)</f>
        <v/>
      </c>
      <c r="B169" s="39" t="s">
        <v>153</v>
      </c>
      <c r="C169" s="15"/>
      <c r="D169" s="48"/>
      <c r="E169" s="10" t="str">
        <f>Tabla19912[[#This Row],[ID]]</f>
        <v/>
      </c>
    </row>
    <row r="170" spans="1:5" x14ac:dyDescent="0.2">
      <c r="A170" s="17" t="str">
        <f>IF(Tabla19912[[#This Row],[Columna1]]="","",ROW()-1)</f>
        <v/>
      </c>
      <c r="B170" s="39" t="s">
        <v>153</v>
      </c>
      <c r="C170" s="15"/>
      <c r="D170" s="48"/>
      <c r="E170" s="10" t="str">
        <f>Tabla19912[[#This Row],[ID]]</f>
        <v/>
      </c>
    </row>
    <row r="171" spans="1:5" x14ac:dyDescent="0.2">
      <c r="A171" s="17" t="str">
        <f>IF(Tabla19912[[#This Row],[Columna1]]="","",ROW()-1)</f>
        <v/>
      </c>
      <c r="B171" s="39" t="s">
        <v>153</v>
      </c>
      <c r="C171" s="15"/>
      <c r="D171" s="48"/>
      <c r="E171" s="10" t="str">
        <f>Tabla19912[[#This Row],[ID]]</f>
        <v/>
      </c>
    </row>
    <row r="172" spans="1:5" x14ac:dyDescent="0.2">
      <c r="A172" s="17" t="str">
        <f>IF(Tabla19912[[#This Row],[Columna1]]="","",ROW()-1)</f>
        <v/>
      </c>
      <c r="B172" s="39" t="s">
        <v>153</v>
      </c>
      <c r="C172" s="15"/>
      <c r="D172" s="48"/>
      <c r="E172" s="10" t="str">
        <f>Tabla19912[[#This Row],[ID]]</f>
        <v/>
      </c>
    </row>
    <row r="173" spans="1:5" x14ac:dyDescent="0.2">
      <c r="A173" s="17" t="str">
        <f>IF(Tabla19912[[#This Row],[Columna1]]="","",ROW()-1)</f>
        <v/>
      </c>
      <c r="B173" s="39" t="s">
        <v>153</v>
      </c>
      <c r="C173" s="15"/>
      <c r="D173" s="48"/>
      <c r="E173" s="10" t="str">
        <f>Tabla19912[[#This Row],[ID]]</f>
        <v/>
      </c>
    </row>
    <row r="174" spans="1:5" x14ac:dyDescent="0.2">
      <c r="A174" s="17" t="str">
        <f>IF(Tabla19912[[#This Row],[Columna1]]="","",ROW()-1)</f>
        <v/>
      </c>
      <c r="B174" s="39" t="s">
        <v>153</v>
      </c>
      <c r="C174" s="15"/>
      <c r="D174" s="48"/>
      <c r="E174" s="10" t="str">
        <f>Tabla19912[[#This Row],[ID]]</f>
        <v/>
      </c>
    </row>
    <row r="175" spans="1:5" x14ac:dyDescent="0.2">
      <c r="A175" s="17" t="str">
        <f>IF(Tabla19912[[#This Row],[Columna1]]="","",ROW()-1)</f>
        <v/>
      </c>
      <c r="B175" s="39" t="s">
        <v>153</v>
      </c>
      <c r="C175" s="15"/>
      <c r="D175" s="48"/>
      <c r="E175" s="10" t="str">
        <f>Tabla19912[[#This Row],[ID]]</f>
        <v/>
      </c>
    </row>
    <row r="176" spans="1:5" x14ac:dyDescent="0.2">
      <c r="A176" s="17" t="str">
        <f>IF(Tabla19912[[#This Row],[Columna1]]="","",ROW()-1)</f>
        <v/>
      </c>
      <c r="B176" s="39" t="s">
        <v>153</v>
      </c>
      <c r="C176" s="15"/>
      <c r="D176" s="48"/>
      <c r="E176" s="10" t="str">
        <f>Tabla19912[[#This Row],[ID]]</f>
        <v/>
      </c>
    </row>
    <row r="177" spans="1:5" x14ac:dyDescent="0.2">
      <c r="A177" s="17" t="str">
        <f>IF(Tabla19912[[#This Row],[Columna1]]="","",ROW()-1)</f>
        <v/>
      </c>
      <c r="B177" s="39" t="s">
        <v>153</v>
      </c>
      <c r="C177" s="15"/>
      <c r="D177" s="48"/>
      <c r="E177" s="10" t="str">
        <f>Tabla19912[[#This Row],[ID]]</f>
        <v/>
      </c>
    </row>
    <row r="178" spans="1:5" x14ac:dyDescent="0.2">
      <c r="A178" s="17" t="str">
        <f>IF(Tabla19912[[#This Row],[Columna1]]="","",ROW()-1)</f>
        <v/>
      </c>
      <c r="B178" s="39" t="s">
        <v>153</v>
      </c>
      <c r="C178" s="15"/>
      <c r="D178" s="48"/>
      <c r="E178" s="10" t="str">
        <f>Tabla19912[[#This Row],[ID]]</f>
        <v/>
      </c>
    </row>
    <row r="179" spans="1:5" x14ac:dyDescent="0.2">
      <c r="A179" s="17" t="str">
        <f>IF(Tabla19912[[#This Row],[Columna1]]="","",ROW()-1)</f>
        <v/>
      </c>
      <c r="B179" s="39" t="s">
        <v>153</v>
      </c>
      <c r="C179" s="15"/>
      <c r="D179" s="48"/>
      <c r="E179" s="10" t="str">
        <f>Tabla19912[[#This Row],[ID]]</f>
        <v/>
      </c>
    </row>
    <row r="180" spans="1:5" x14ac:dyDescent="0.2">
      <c r="A180" s="17" t="str">
        <f>IF(Tabla19912[[#This Row],[Columna1]]="","",ROW()-1)</f>
        <v/>
      </c>
      <c r="B180" s="39" t="s">
        <v>153</v>
      </c>
      <c r="C180" s="15"/>
      <c r="D180" s="48"/>
      <c r="E180" s="10" t="str">
        <f>Tabla19912[[#This Row],[ID]]</f>
        <v/>
      </c>
    </row>
    <row r="181" spans="1:5" x14ac:dyDescent="0.2">
      <c r="A181" s="17" t="str">
        <f>IF(Tabla19912[[#This Row],[Columna1]]="","",ROW()-1)</f>
        <v/>
      </c>
      <c r="B181" s="39" t="s">
        <v>153</v>
      </c>
      <c r="C181" s="15"/>
      <c r="D181" s="48"/>
      <c r="E181" s="10" t="str">
        <f>Tabla19912[[#This Row],[ID]]</f>
        <v/>
      </c>
    </row>
    <row r="182" spans="1:5" x14ac:dyDescent="0.2">
      <c r="A182" s="17" t="str">
        <f>IF(Tabla19912[[#This Row],[Columna1]]="","",ROW()-1)</f>
        <v/>
      </c>
      <c r="B182" s="39" t="s">
        <v>153</v>
      </c>
      <c r="C182" s="15"/>
      <c r="D182" s="48"/>
      <c r="E182" s="10" t="str">
        <f>Tabla19912[[#This Row],[ID]]</f>
        <v/>
      </c>
    </row>
    <row r="183" spans="1:5" x14ac:dyDescent="0.2">
      <c r="A183" s="17" t="str">
        <f>IF(Tabla19912[[#This Row],[Columna1]]="","",ROW()-1)</f>
        <v/>
      </c>
      <c r="B183" s="39" t="s">
        <v>153</v>
      </c>
      <c r="C183" s="15"/>
      <c r="D183" s="48"/>
      <c r="E183" s="10" t="str">
        <f>Tabla19912[[#This Row],[ID]]</f>
        <v/>
      </c>
    </row>
    <row r="184" spans="1:5" x14ac:dyDescent="0.2">
      <c r="A184" s="17" t="str">
        <f>IF(Tabla19912[[#This Row],[Columna1]]="","",ROW()-1)</f>
        <v/>
      </c>
      <c r="B184" s="39" t="s">
        <v>153</v>
      </c>
      <c r="C184" s="15"/>
      <c r="D184" s="48"/>
      <c r="E184" s="10" t="str">
        <f>Tabla19912[[#This Row],[ID]]</f>
        <v/>
      </c>
    </row>
    <row r="185" spans="1:5" x14ac:dyDescent="0.2">
      <c r="A185" s="17" t="str">
        <f>IF(Tabla19912[[#This Row],[Columna1]]="","",ROW()-1)</f>
        <v/>
      </c>
      <c r="B185" s="39" t="s">
        <v>153</v>
      </c>
      <c r="C185" s="15"/>
      <c r="D185" s="48"/>
      <c r="E185" s="10" t="str">
        <f>Tabla19912[[#This Row],[ID]]</f>
        <v/>
      </c>
    </row>
    <row r="186" spans="1:5" x14ac:dyDescent="0.2">
      <c r="A186" s="17" t="str">
        <f>IF(Tabla19912[[#This Row],[Columna1]]="","",ROW()-1)</f>
        <v/>
      </c>
      <c r="B186" s="39" t="s">
        <v>153</v>
      </c>
      <c r="C186" s="15"/>
      <c r="D186" s="48"/>
      <c r="E186" s="10" t="str">
        <f>Tabla19912[[#This Row],[ID]]</f>
        <v/>
      </c>
    </row>
    <row r="187" spans="1:5" x14ac:dyDescent="0.2">
      <c r="A187" s="17" t="str">
        <f>IF(Tabla19912[[#This Row],[Columna1]]="","",ROW()-1)</f>
        <v/>
      </c>
      <c r="B187" s="39" t="s">
        <v>153</v>
      </c>
      <c r="C187" s="15"/>
      <c r="D187" s="48"/>
      <c r="E187" s="10" t="str">
        <f>Tabla19912[[#This Row],[ID]]</f>
        <v/>
      </c>
    </row>
    <row r="188" spans="1:5" x14ac:dyDescent="0.2">
      <c r="A188" s="17" t="str">
        <f>IF(Tabla19912[[#This Row],[Columna1]]="","",ROW()-1)</f>
        <v/>
      </c>
      <c r="B188" s="39" t="s">
        <v>153</v>
      </c>
      <c r="C188" s="15"/>
      <c r="D188" s="48"/>
      <c r="E188" s="10" t="str">
        <f>Tabla19912[[#This Row],[ID]]</f>
        <v/>
      </c>
    </row>
    <row r="189" spans="1:5" x14ac:dyDescent="0.2">
      <c r="A189" s="17" t="str">
        <f>IF(Tabla19912[[#This Row],[Columna1]]="","",ROW()-1)</f>
        <v/>
      </c>
      <c r="B189" s="39" t="s">
        <v>154</v>
      </c>
      <c r="C189" s="15"/>
      <c r="D189" s="48"/>
      <c r="E189" s="10" t="str">
        <f>Tabla19912[[#This Row],[ID]]</f>
        <v/>
      </c>
    </row>
    <row r="190" spans="1:5" x14ac:dyDescent="0.2">
      <c r="A190" s="17" t="str">
        <f>IF(Tabla19912[[#This Row],[Columna1]]="","",ROW()-1)</f>
        <v/>
      </c>
      <c r="B190" s="39" t="s">
        <v>154</v>
      </c>
      <c r="C190" s="47"/>
      <c r="D190" s="50"/>
      <c r="E190" s="10" t="str">
        <f>Tabla19912[[#This Row],[ID]]</f>
        <v/>
      </c>
    </row>
    <row r="191" spans="1:5" x14ac:dyDescent="0.2">
      <c r="A191" s="17" t="str">
        <f>IF(Tabla19912[[#This Row],[Columna1]]="","",ROW()-1)</f>
        <v/>
      </c>
      <c r="B191" s="39" t="s">
        <v>154</v>
      </c>
      <c r="C191" s="47"/>
      <c r="D191" s="48"/>
      <c r="E191" s="10" t="str">
        <f>Tabla19912[[#This Row],[ID]]</f>
        <v/>
      </c>
    </row>
    <row r="192" spans="1:5" x14ac:dyDescent="0.2">
      <c r="A192" s="17" t="str">
        <f>IF(Tabla19912[[#This Row],[Columna1]]="","",ROW()-1)</f>
        <v/>
      </c>
      <c r="B192" s="39" t="s">
        <v>154</v>
      </c>
      <c r="C192" s="47"/>
      <c r="D192" s="48"/>
      <c r="E192" s="10" t="str">
        <f>Tabla19912[[#This Row],[ID]]</f>
        <v/>
      </c>
    </row>
    <row r="193" spans="1:5" x14ac:dyDescent="0.2">
      <c r="A193" s="17" t="str">
        <f>IF(Tabla19912[[#This Row],[Columna1]]="","",ROW()-1)</f>
        <v/>
      </c>
      <c r="B193" s="39" t="s">
        <v>155</v>
      </c>
      <c r="C193" s="47"/>
      <c r="D193" s="48"/>
      <c r="E193" s="10" t="str">
        <f>Tabla19912[[#This Row],[ID]]</f>
        <v/>
      </c>
    </row>
    <row r="194" spans="1:5" x14ac:dyDescent="0.2">
      <c r="A194" s="17" t="str">
        <f>IF(Tabla19912[[#This Row],[Columna1]]="","",ROW()-1)</f>
        <v/>
      </c>
      <c r="B194" s="39" t="s">
        <v>155</v>
      </c>
      <c r="C194" s="47"/>
      <c r="D194" s="48"/>
      <c r="E194" s="10" t="str">
        <f>Tabla19912[[#This Row],[ID]]</f>
        <v/>
      </c>
    </row>
    <row r="195" spans="1:5" x14ac:dyDescent="0.2">
      <c r="A195" s="17" t="str">
        <f>IF(Tabla19912[[#This Row],[Columna1]]="","",ROW()-1)</f>
        <v/>
      </c>
      <c r="B195" s="39" t="s">
        <v>155</v>
      </c>
      <c r="C195" s="47"/>
      <c r="D195" s="48"/>
      <c r="E195" s="10" t="str">
        <f>Tabla19912[[#This Row],[ID]]</f>
        <v/>
      </c>
    </row>
    <row r="196" spans="1:5" x14ac:dyDescent="0.2">
      <c r="A196" s="17" t="str">
        <f>IF(Tabla19912[[#This Row],[Columna1]]="","",ROW()-1)</f>
        <v/>
      </c>
      <c r="B196" s="39" t="s">
        <v>155</v>
      </c>
      <c r="C196" s="47"/>
      <c r="D196" s="48"/>
      <c r="E196" s="10" t="str">
        <f>Tabla19912[[#This Row],[ID]]</f>
        <v/>
      </c>
    </row>
    <row r="197" spans="1:5" x14ac:dyDescent="0.2">
      <c r="A197" s="17" t="str">
        <f>IF(Tabla19912[[#This Row],[Columna1]]="","",ROW()-1)</f>
        <v/>
      </c>
      <c r="B197" s="39" t="s">
        <v>155</v>
      </c>
      <c r="C197" s="47"/>
      <c r="D197" s="48"/>
      <c r="E197" s="10" t="str">
        <f>Tabla19912[[#This Row],[ID]]</f>
        <v/>
      </c>
    </row>
    <row r="198" spans="1:5" x14ac:dyDescent="0.2">
      <c r="A198" s="17" t="str">
        <f>IF(Tabla19912[[#This Row],[Columna1]]="","",ROW()-1)</f>
        <v/>
      </c>
      <c r="B198" s="39" t="s">
        <v>155</v>
      </c>
      <c r="C198" s="47"/>
      <c r="D198" s="48"/>
      <c r="E198" s="10" t="str">
        <f>Tabla19912[[#This Row],[ID]]</f>
        <v/>
      </c>
    </row>
    <row r="199" spans="1:5" x14ac:dyDescent="0.2">
      <c r="A199" s="17" t="str">
        <f>IF(Tabla19912[[#This Row],[Columna1]]="","",ROW()-1)</f>
        <v/>
      </c>
      <c r="B199" s="39" t="s">
        <v>155</v>
      </c>
      <c r="C199" s="47"/>
      <c r="D199" s="48"/>
      <c r="E199" s="10" t="str">
        <f>Tabla19912[[#This Row],[ID]]</f>
        <v/>
      </c>
    </row>
    <row r="200" spans="1:5" x14ac:dyDescent="0.2">
      <c r="A200" s="17" t="str">
        <f>IF(Tabla19912[[#This Row],[Columna1]]="","",ROW()-1)</f>
        <v/>
      </c>
      <c r="B200" s="39" t="s">
        <v>155</v>
      </c>
      <c r="C200" s="47"/>
      <c r="D200" s="48"/>
      <c r="E200" s="10" t="str">
        <f>Tabla19912[[#This Row],[ID]]</f>
        <v/>
      </c>
    </row>
    <row r="201" spans="1:5" x14ac:dyDescent="0.2">
      <c r="A201" s="17" t="str">
        <f>IF(Tabla19912[[#This Row],[Columna1]]="","",ROW()-1)</f>
        <v/>
      </c>
      <c r="B201" s="39" t="s">
        <v>155</v>
      </c>
      <c r="C201" s="47"/>
      <c r="D201" s="48"/>
      <c r="E201" s="10" t="str">
        <f>Tabla19912[[#This Row],[ID]]</f>
        <v/>
      </c>
    </row>
    <row r="202" spans="1:5" x14ac:dyDescent="0.2">
      <c r="A202" s="17" t="str">
        <f>IF(Tabla19912[[#This Row],[Columna1]]="","",ROW()-1)</f>
        <v/>
      </c>
      <c r="B202" s="39" t="s">
        <v>155</v>
      </c>
      <c r="C202" s="47"/>
      <c r="D202" s="48"/>
      <c r="E202" s="10" t="str">
        <f>Tabla19912[[#This Row],[ID]]</f>
        <v/>
      </c>
    </row>
    <row r="203" spans="1:5" x14ac:dyDescent="0.2">
      <c r="A203" s="17" t="str">
        <f>IF(Tabla19912[[#This Row],[Columna1]]="","",ROW()-1)</f>
        <v/>
      </c>
      <c r="B203" s="39" t="s">
        <v>155</v>
      </c>
      <c r="C203" s="47"/>
      <c r="D203" s="48"/>
      <c r="E203" s="10" t="str">
        <f>Tabla19912[[#This Row],[ID]]</f>
        <v/>
      </c>
    </row>
    <row r="204" spans="1:5" x14ac:dyDescent="0.2">
      <c r="A204" s="17" t="str">
        <f>IF(Tabla19912[[#This Row],[Columna1]]="","",ROW()-1)</f>
        <v/>
      </c>
      <c r="B204" s="39" t="s">
        <v>155</v>
      </c>
      <c r="C204" s="47"/>
      <c r="D204" s="48"/>
      <c r="E204" s="10" t="str">
        <f>Tabla19912[[#This Row],[ID]]</f>
        <v/>
      </c>
    </row>
    <row r="205" spans="1:5" x14ac:dyDescent="0.2">
      <c r="A205" s="17" t="str">
        <f>IF(Tabla19912[[#This Row],[Columna1]]="","",ROW()-1)</f>
        <v/>
      </c>
      <c r="B205" s="39" t="s">
        <v>155</v>
      </c>
      <c r="C205" s="47"/>
      <c r="D205" s="48"/>
      <c r="E205" s="10" t="str">
        <f>Tabla19912[[#This Row],[ID]]</f>
        <v/>
      </c>
    </row>
    <row r="206" spans="1:5" x14ac:dyDescent="0.2">
      <c r="A206" s="17" t="str">
        <f>IF(Tabla19912[[#This Row],[Columna1]]="","",ROW()-1)</f>
        <v/>
      </c>
      <c r="B206" s="39" t="s">
        <v>157</v>
      </c>
      <c r="C206" s="47"/>
      <c r="D206" s="34"/>
      <c r="E206" s="10" t="str">
        <f>Tabla19912[[#This Row],[ID]]</f>
        <v/>
      </c>
    </row>
    <row r="207" spans="1:5" x14ac:dyDescent="0.2">
      <c r="A207" s="17" t="str">
        <f>IF(Tabla19912[[#This Row],[Columna1]]="","",ROW()-1)</f>
        <v/>
      </c>
      <c r="B207" s="39" t="s">
        <v>157</v>
      </c>
      <c r="C207" s="47"/>
      <c r="D207" s="34"/>
      <c r="E207" s="10" t="str">
        <f>Tabla19912[[#This Row],[ID]]</f>
        <v/>
      </c>
    </row>
    <row r="208" spans="1:5" x14ac:dyDescent="0.2">
      <c r="A208" s="17" t="str">
        <f>IF(Tabla19912[[#This Row],[Columna1]]="","",ROW()-1)</f>
        <v/>
      </c>
      <c r="B208" s="39" t="s">
        <v>157</v>
      </c>
      <c r="C208" s="47"/>
      <c r="D208" s="34"/>
      <c r="E208" s="10" t="str">
        <f>Tabla19912[[#This Row],[ID]]</f>
        <v/>
      </c>
    </row>
    <row r="209" spans="1:5" x14ac:dyDescent="0.2">
      <c r="A209" s="17" t="str">
        <f>IF(Tabla19912[[#This Row],[Columna1]]="","",ROW()-1)</f>
        <v/>
      </c>
      <c r="B209" s="39" t="s">
        <v>157</v>
      </c>
      <c r="C209" s="47"/>
      <c r="D209" s="34"/>
      <c r="E209" s="10" t="str">
        <f>Tabla19912[[#This Row],[ID]]</f>
        <v/>
      </c>
    </row>
    <row r="210" spans="1:5" x14ac:dyDescent="0.2">
      <c r="A210" s="17" t="str">
        <f>IF(Tabla19912[[#This Row],[Columna1]]="","",ROW()-1)</f>
        <v/>
      </c>
      <c r="B210" s="39" t="s">
        <v>157</v>
      </c>
      <c r="C210" s="47"/>
      <c r="D210" s="34"/>
      <c r="E210" s="10" t="str">
        <f>Tabla19912[[#This Row],[ID]]</f>
        <v/>
      </c>
    </row>
    <row r="211" spans="1:5" x14ac:dyDescent="0.2">
      <c r="A211" s="17" t="str">
        <f>IF(Tabla19912[[#This Row],[Columna1]]="","",ROW()-1)</f>
        <v/>
      </c>
      <c r="B211" s="39" t="s">
        <v>157</v>
      </c>
      <c r="C211" s="47"/>
      <c r="D211" s="34"/>
      <c r="E211" s="10" t="str">
        <f>Tabla19912[[#This Row],[ID]]</f>
        <v/>
      </c>
    </row>
    <row r="212" spans="1:5" x14ac:dyDescent="0.2">
      <c r="A212" s="17" t="str">
        <f>IF(Tabla19912[[#This Row],[Columna1]]="","",ROW()-1)</f>
        <v/>
      </c>
      <c r="B212" s="39" t="s">
        <v>157</v>
      </c>
      <c r="C212" s="47"/>
      <c r="D212" s="34"/>
      <c r="E212" s="10" t="str">
        <f>Tabla19912[[#This Row],[ID]]</f>
        <v/>
      </c>
    </row>
    <row r="213" spans="1:5" x14ac:dyDescent="0.2">
      <c r="A213" s="17" t="str">
        <f>IF(Tabla19912[[#This Row],[Columna1]]="","",ROW()-1)</f>
        <v/>
      </c>
      <c r="B213" s="39" t="s">
        <v>157</v>
      </c>
      <c r="C213" s="47"/>
      <c r="D213" s="34"/>
      <c r="E213" s="10" t="str">
        <f>Tabla19912[[#This Row],[ID]]</f>
        <v/>
      </c>
    </row>
    <row r="214" spans="1:5" x14ac:dyDescent="0.2">
      <c r="A214" s="17" t="str">
        <f>IF(Tabla19912[[#This Row],[Columna1]]="","",ROW()-1)</f>
        <v/>
      </c>
      <c r="B214" s="39" t="s">
        <v>157</v>
      </c>
      <c r="C214" s="47"/>
      <c r="D214" s="34"/>
      <c r="E214" s="10" t="str">
        <f>Tabla19912[[#This Row],[ID]]</f>
        <v/>
      </c>
    </row>
    <row r="215" spans="1:5" x14ac:dyDescent="0.2">
      <c r="A215" s="17" t="str">
        <f>IF(Tabla19912[[#This Row],[Columna1]]="","",ROW()-1)</f>
        <v/>
      </c>
      <c r="B215" s="39" t="s">
        <v>157</v>
      </c>
      <c r="C215" s="47"/>
      <c r="D215" s="34"/>
      <c r="E215" s="10" t="str">
        <f>Tabla19912[[#This Row],[ID]]</f>
        <v/>
      </c>
    </row>
    <row r="216" spans="1:5" x14ac:dyDescent="0.2">
      <c r="A216" s="17" t="str">
        <f>IF(Tabla19912[[#This Row],[Columna1]]="","",ROW()-1)</f>
        <v/>
      </c>
      <c r="B216" s="39" t="s">
        <v>157</v>
      </c>
      <c r="C216" s="47"/>
      <c r="D216" s="34"/>
      <c r="E216" s="10" t="str">
        <f>Tabla19912[[#This Row],[ID]]</f>
        <v/>
      </c>
    </row>
    <row r="217" spans="1:5" x14ac:dyDescent="0.2">
      <c r="A217" s="17" t="str">
        <f>IF(Tabla19912[[#This Row],[Columna1]]="","",ROW()-1)</f>
        <v/>
      </c>
      <c r="B217" s="39" t="s">
        <v>157</v>
      </c>
      <c r="C217" s="47"/>
      <c r="D217" s="34"/>
      <c r="E217" s="10" t="str">
        <f>Tabla19912[[#This Row],[ID]]</f>
        <v/>
      </c>
    </row>
    <row r="218" spans="1:5" x14ac:dyDescent="0.2">
      <c r="A218" s="17" t="str">
        <f>IF(Tabla19912[[#This Row],[Columna1]]="","",ROW()-1)</f>
        <v/>
      </c>
      <c r="B218" s="39" t="s">
        <v>157</v>
      </c>
      <c r="C218" s="47"/>
      <c r="D218" s="34"/>
      <c r="E218" s="10" t="str">
        <f>Tabla19912[[#This Row],[ID]]</f>
        <v/>
      </c>
    </row>
    <row r="219" spans="1:5" x14ac:dyDescent="0.2">
      <c r="A219" s="17" t="str">
        <f>IF(Tabla19912[[#This Row],[Columna1]]="","",ROW()-1)</f>
        <v/>
      </c>
      <c r="B219" s="39" t="s">
        <v>157</v>
      </c>
      <c r="C219" s="51"/>
      <c r="D219" s="34"/>
      <c r="E219" s="10" t="str">
        <f>Tabla19912[[#This Row],[ID]]</f>
        <v/>
      </c>
    </row>
    <row r="220" spans="1:5" x14ac:dyDescent="0.2">
      <c r="A220" s="17" t="str">
        <f>IF(Tabla19912[[#This Row],[Columna1]]="","",ROW()-1)</f>
        <v/>
      </c>
      <c r="B220" s="39" t="s">
        <v>158</v>
      </c>
      <c r="C220" s="14"/>
      <c r="D220" s="42"/>
      <c r="E220" s="10" t="str">
        <f>Tabla19912[[#This Row],[ID]]</f>
        <v/>
      </c>
    </row>
    <row r="221" spans="1:5" x14ac:dyDescent="0.2">
      <c r="A221" s="17" t="str">
        <f>IF(Tabla19912[[#This Row],[Columna1]]="","",ROW()-1)</f>
        <v/>
      </c>
      <c r="B221" s="39" t="s">
        <v>158</v>
      </c>
      <c r="C221" s="14"/>
      <c r="D221" s="42"/>
      <c r="E221" s="10" t="str">
        <f>Tabla19912[[#This Row],[ID]]</f>
        <v/>
      </c>
    </row>
    <row r="222" spans="1:5" x14ac:dyDescent="0.2">
      <c r="A222" s="17" t="str">
        <f>IF(Tabla19912[[#This Row],[Columna1]]="","",ROW()-1)</f>
        <v/>
      </c>
      <c r="B222" s="39" t="s">
        <v>158</v>
      </c>
      <c r="C222" s="14"/>
      <c r="D222" s="42"/>
      <c r="E222" s="10" t="str">
        <f>Tabla19912[[#This Row],[ID]]</f>
        <v/>
      </c>
    </row>
    <row r="223" spans="1:5" x14ac:dyDescent="0.2">
      <c r="A223" s="17" t="str">
        <f>IF(Tabla19912[[#This Row],[Columna1]]="","",ROW()-1)</f>
        <v/>
      </c>
      <c r="B223" s="39" t="s">
        <v>158</v>
      </c>
      <c r="C223" s="14"/>
      <c r="D223" s="42"/>
      <c r="E223" s="10" t="str">
        <f>Tabla19912[[#This Row],[ID]]</f>
        <v/>
      </c>
    </row>
    <row r="224" spans="1:5" x14ac:dyDescent="0.2">
      <c r="A224" s="17" t="str">
        <f>IF(Tabla19912[[#This Row],[Columna1]]="","",ROW()-1)</f>
        <v/>
      </c>
      <c r="B224" s="39" t="s">
        <v>158</v>
      </c>
      <c r="C224" s="14"/>
      <c r="D224" s="42"/>
      <c r="E224" s="10" t="str">
        <f>Tabla19912[[#This Row],[ID]]</f>
        <v/>
      </c>
    </row>
    <row r="225" spans="1:5" x14ac:dyDescent="0.2">
      <c r="A225" s="17" t="str">
        <f>IF(Tabla19912[[#This Row],[Columna1]]="","",ROW()-1)</f>
        <v/>
      </c>
      <c r="B225" s="39" t="s">
        <v>158</v>
      </c>
      <c r="C225" s="14"/>
      <c r="D225" s="42"/>
      <c r="E225" s="10" t="str">
        <f>Tabla19912[[#This Row],[ID]]</f>
        <v/>
      </c>
    </row>
    <row r="226" spans="1:5" x14ac:dyDescent="0.2">
      <c r="A226" s="17" t="str">
        <f>IF(Tabla19912[[#This Row],[Columna1]]="","",ROW()-1)</f>
        <v/>
      </c>
      <c r="B226" s="39" t="s">
        <v>158</v>
      </c>
      <c r="C226" s="14"/>
      <c r="D226" s="42"/>
      <c r="E226" s="10" t="str">
        <f>Tabla19912[[#This Row],[ID]]</f>
        <v/>
      </c>
    </row>
    <row r="227" spans="1:5" x14ac:dyDescent="0.2">
      <c r="A227" s="10" t="str">
        <f>IF(Tabla19912[[#This Row],[Columna1]]="","",ROW()-1)</f>
        <v/>
      </c>
      <c r="B227" s="39" t="s">
        <v>158</v>
      </c>
      <c r="C227" s="14"/>
      <c r="D227" s="42"/>
      <c r="E227" s="10" t="str">
        <f>Tabla19912[[#This Row],[ID]]</f>
        <v/>
      </c>
    </row>
    <row r="228" spans="1:5" x14ac:dyDescent="0.2">
      <c r="A228" s="10" t="str">
        <f>IF(Tabla19912[[#This Row],[Columna1]]="","",ROW()-1)</f>
        <v/>
      </c>
      <c r="B228" s="39" t="s">
        <v>158</v>
      </c>
      <c r="C228" s="14"/>
      <c r="D228" s="42"/>
      <c r="E228" s="10" t="str">
        <f>Tabla19912[[#This Row],[ID]]</f>
        <v/>
      </c>
    </row>
    <row r="229" spans="1:5" x14ac:dyDescent="0.2">
      <c r="A229" s="10" t="str">
        <f>IF(Tabla19912[[#This Row],[Columna1]]="","",ROW()-1)</f>
        <v/>
      </c>
      <c r="B229" s="39" t="s">
        <v>158</v>
      </c>
      <c r="C229" s="14"/>
      <c r="D229" s="42"/>
      <c r="E229" s="10" t="str">
        <f>Tabla19912[[#This Row],[ID]]</f>
        <v/>
      </c>
    </row>
    <row r="230" spans="1:5" x14ac:dyDescent="0.2">
      <c r="A230" s="10" t="str">
        <f>IF(Tabla19912[[#This Row],[Columna1]]="","",ROW()-1)</f>
        <v/>
      </c>
      <c r="B230" s="39" t="s">
        <v>158</v>
      </c>
      <c r="C230" s="14"/>
      <c r="D230" s="42"/>
      <c r="E230" s="10" t="str">
        <f>Tabla19912[[#This Row],[ID]]</f>
        <v/>
      </c>
    </row>
    <row r="231" spans="1:5" x14ac:dyDescent="0.2">
      <c r="A231" s="10" t="str">
        <f>IF(Tabla19912[[#This Row],[Columna1]]="","",ROW()-1)</f>
        <v/>
      </c>
      <c r="B231" s="39" t="s">
        <v>158</v>
      </c>
      <c r="C231" s="14"/>
      <c r="D231" s="42"/>
      <c r="E231" s="10" t="str">
        <f>Tabla19912[[#This Row],[ID]]</f>
        <v/>
      </c>
    </row>
    <row r="232" spans="1:5" x14ac:dyDescent="0.2">
      <c r="A232" s="10" t="str">
        <f>IF(Tabla19912[[#This Row],[Columna1]]="","",ROW()-1)</f>
        <v/>
      </c>
      <c r="B232" s="39" t="s">
        <v>158</v>
      </c>
      <c r="C232" s="14"/>
      <c r="D232" s="42"/>
      <c r="E232" s="10" t="str">
        <f>Tabla19912[[#This Row],[ID]]</f>
        <v/>
      </c>
    </row>
    <row r="233" spans="1:5" x14ac:dyDescent="0.2">
      <c r="A233" s="10" t="str">
        <f>IF(Tabla19912[[#This Row],[Columna1]]="","",ROW()-1)</f>
        <v/>
      </c>
      <c r="B233" s="39" t="s">
        <v>158</v>
      </c>
      <c r="C233" s="10"/>
      <c r="D233" s="42"/>
      <c r="E233" s="10" t="str">
        <f>Tabla19912[[#This Row],[ID]]</f>
        <v/>
      </c>
    </row>
    <row r="234" spans="1:5" x14ac:dyDescent="0.2">
      <c r="A234" s="10" t="str">
        <f>IF(Tabla19912[[#This Row],[Columna1]]="","",ROW()-1)</f>
        <v/>
      </c>
      <c r="B234" s="39" t="s">
        <v>158</v>
      </c>
      <c r="C234" s="10"/>
      <c r="D234" s="42"/>
      <c r="E234" s="10" t="str">
        <f>Tabla19912[[#This Row],[ID]]</f>
        <v/>
      </c>
    </row>
    <row r="235" spans="1:5" x14ac:dyDescent="0.2">
      <c r="A235" s="10" t="str">
        <f>IF(Tabla19912[[#This Row],[Columna1]]="","",ROW()-1)</f>
        <v/>
      </c>
      <c r="B235" s="39" t="s">
        <v>159</v>
      </c>
      <c r="C235" s="10"/>
      <c r="D235" s="42"/>
      <c r="E235" s="10" t="str">
        <f>Tabla19912[[#This Row],[ID]]</f>
        <v/>
      </c>
    </row>
    <row r="236" spans="1:5" x14ac:dyDescent="0.2">
      <c r="A236" s="10" t="str">
        <f>IF(Tabla19912[[#This Row],[Columna1]]="","",ROW()-1)</f>
        <v/>
      </c>
      <c r="B236" s="39" t="s">
        <v>159</v>
      </c>
      <c r="C236" s="10"/>
      <c r="D236" s="42"/>
      <c r="E236" s="10" t="str">
        <f>Tabla19912[[#This Row],[ID]]</f>
        <v/>
      </c>
    </row>
    <row r="237" spans="1:5" x14ac:dyDescent="0.2">
      <c r="A237" s="10" t="str">
        <f>IF(Tabla19912[[#This Row],[Columna1]]="","",ROW()-1)</f>
        <v/>
      </c>
      <c r="B237" s="39" t="s">
        <v>159</v>
      </c>
      <c r="C237" s="10"/>
      <c r="D237" s="42"/>
      <c r="E237" s="10" t="str">
        <f>Tabla19912[[#This Row],[ID]]</f>
        <v/>
      </c>
    </row>
    <row r="238" spans="1:5" x14ac:dyDescent="0.2">
      <c r="A238" s="10" t="str">
        <f>IF(Tabla19912[[#This Row],[Columna1]]="","",ROW()-1)</f>
        <v/>
      </c>
      <c r="B238" s="39" t="s">
        <v>159</v>
      </c>
      <c r="C238" s="10"/>
      <c r="D238" s="42"/>
      <c r="E238" s="10" t="str">
        <f>Tabla19912[[#This Row],[ID]]</f>
        <v/>
      </c>
    </row>
    <row r="239" spans="1:5" x14ac:dyDescent="0.2">
      <c r="A239" s="10" t="str">
        <f>IF(Tabla19912[[#This Row],[Columna1]]="","",ROW()-1)</f>
        <v/>
      </c>
      <c r="B239" s="39" t="s">
        <v>159</v>
      </c>
      <c r="C239" s="10"/>
      <c r="D239" s="42"/>
      <c r="E239" s="10" t="str">
        <f>Tabla19912[[#This Row],[ID]]</f>
        <v/>
      </c>
    </row>
    <row r="240" spans="1:5" x14ac:dyDescent="0.2">
      <c r="A240" s="10" t="str">
        <f>IF(Tabla19912[[#This Row],[Columna1]]="","",ROW()-1)</f>
        <v/>
      </c>
      <c r="B240" s="39" t="s">
        <v>159</v>
      </c>
      <c r="C240" s="10"/>
      <c r="D240" s="42"/>
      <c r="E240" s="10" t="str">
        <f>Tabla19912[[#This Row],[ID]]</f>
        <v/>
      </c>
    </row>
    <row r="241" spans="1:5" x14ac:dyDescent="0.2">
      <c r="A241" s="10" t="str">
        <f>IF(Tabla19912[[#This Row],[Columna1]]="","",ROW()-1)</f>
        <v/>
      </c>
      <c r="B241" s="39" t="s">
        <v>159</v>
      </c>
      <c r="C241" s="10"/>
      <c r="D241" s="42"/>
      <c r="E241" s="10" t="str">
        <f>Tabla19912[[#This Row],[ID]]</f>
        <v/>
      </c>
    </row>
    <row r="242" spans="1:5" x14ac:dyDescent="0.2">
      <c r="A242" s="10" t="str">
        <f>IF(Tabla19912[[#This Row],[Columna1]]="","",ROW()-1)</f>
        <v/>
      </c>
      <c r="B242" s="39" t="s">
        <v>159</v>
      </c>
      <c r="C242" s="10"/>
      <c r="D242" s="42"/>
      <c r="E242" s="10" t="str">
        <f>Tabla19912[[#This Row],[ID]]</f>
        <v/>
      </c>
    </row>
    <row r="243" spans="1:5" x14ac:dyDescent="0.2">
      <c r="A243" s="10" t="str">
        <f>IF(Tabla19912[[#This Row],[Columna1]]="","",ROW()-1)</f>
        <v/>
      </c>
      <c r="B243" s="39" t="s">
        <v>159</v>
      </c>
      <c r="C243" s="10"/>
      <c r="D243" s="42"/>
      <c r="E243" s="10" t="str">
        <f>Tabla19912[[#This Row],[ID]]</f>
        <v/>
      </c>
    </row>
    <row r="244" spans="1:5" x14ac:dyDescent="0.2">
      <c r="A244" s="10" t="str">
        <f>IF(Tabla19912[[#This Row],[Columna1]]="","",ROW()-1)</f>
        <v/>
      </c>
      <c r="B244" s="39" t="s">
        <v>159</v>
      </c>
      <c r="C244" s="10"/>
      <c r="D244" s="42"/>
      <c r="E244" s="10" t="str">
        <f>Tabla19912[[#This Row],[ID]]</f>
        <v/>
      </c>
    </row>
    <row r="245" spans="1:5" x14ac:dyDescent="0.2">
      <c r="A245" s="10" t="str">
        <f>IF(Tabla19912[[#This Row],[Columna1]]="","",ROW()-1)</f>
        <v/>
      </c>
      <c r="B245" s="39" t="s">
        <v>159</v>
      </c>
      <c r="C245" s="10"/>
      <c r="D245" s="42"/>
      <c r="E245" s="10" t="str">
        <f>Tabla19912[[#This Row],[ID]]</f>
        <v/>
      </c>
    </row>
    <row r="246" spans="1:5" x14ac:dyDescent="0.2">
      <c r="A246" s="10" t="str">
        <f>IF(Tabla19912[[#This Row],[Columna1]]="","",ROW()-1)</f>
        <v/>
      </c>
      <c r="B246" s="39" t="s">
        <v>159</v>
      </c>
      <c r="C246" s="10"/>
      <c r="D246" s="42"/>
      <c r="E246" s="10" t="str">
        <f>Tabla19912[[#This Row],[ID]]</f>
        <v/>
      </c>
    </row>
    <row r="247" spans="1:5" x14ac:dyDescent="0.2">
      <c r="A247" s="10" t="str">
        <f>IF(Tabla19912[[#This Row],[Columna1]]="","",ROW()-1)</f>
        <v/>
      </c>
      <c r="B247" s="39" t="s">
        <v>159</v>
      </c>
      <c r="C247" s="10"/>
      <c r="D247" s="42"/>
      <c r="E247" s="10" t="str">
        <f>Tabla19912[[#This Row],[ID]]</f>
        <v/>
      </c>
    </row>
    <row r="248" spans="1:5" x14ac:dyDescent="0.2">
      <c r="A248" s="10" t="str">
        <f>IF(Tabla19912[[#This Row],[Columna1]]="","",ROW()-1)</f>
        <v/>
      </c>
      <c r="B248" s="39" t="s">
        <v>159</v>
      </c>
      <c r="C248" s="10"/>
      <c r="D248" s="42"/>
      <c r="E248" s="10" t="str">
        <f>Tabla19912[[#This Row],[ID]]</f>
        <v/>
      </c>
    </row>
    <row r="249" spans="1:5" x14ac:dyDescent="0.2">
      <c r="A249" s="10" t="str">
        <f>IF(Tabla19912[[#This Row],[Columna1]]="","",ROW()-1)</f>
        <v/>
      </c>
      <c r="B249" s="39" t="s">
        <v>159</v>
      </c>
      <c r="C249" s="10"/>
      <c r="D249" s="42"/>
      <c r="E249" s="10" t="str">
        <f>Tabla19912[[#This Row],[ID]]</f>
        <v/>
      </c>
    </row>
    <row r="250" spans="1:5" x14ac:dyDescent="0.2">
      <c r="A250" s="10" t="str">
        <f>IF(Tabla19912[[#This Row],[Columna1]]="","",ROW()-1)</f>
        <v/>
      </c>
      <c r="B250" s="39" t="s">
        <v>159</v>
      </c>
      <c r="C250" s="10"/>
      <c r="D250" s="42"/>
      <c r="E250" s="10" t="str">
        <f>Tabla19912[[#This Row],[ID]]</f>
        <v/>
      </c>
    </row>
    <row r="251" spans="1:5" x14ac:dyDescent="0.2">
      <c r="A251" s="10" t="str">
        <f>IF(Tabla19912[[#This Row],[Columna1]]="","",ROW()-1)</f>
        <v/>
      </c>
      <c r="B251" s="39" t="s">
        <v>159</v>
      </c>
      <c r="C251" s="10"/>
      <c r="D251" s="42"/>
      <c r="E251" s="10" t="str">
        <f>Tabla19912[[#This Row],[ID]]</f>
        <v/>
      </c>
    </row>
    <row r="252" spans="1:5" x14ac:dyDescent="0.2">
      <c r="A252" s="10" t="str">
        <f>IF(Tabla19912[[#This Row],[Columna1]]="","",ROW()-1)</f>
        <v/>
      </c>
      <c r="B252" s="39" t="s">
        <v>159</v>
      </c>
      <c r="C252" s="10"/>
      <c r="D252" s="42"/>
      <c r="E252" s="10" t="str">
        <f>Tabla19912[[#This Row],[ID]]</f>
        <v/>
      </c>
    </row>
    <row r="253" spans="1:5" x14ac:dyDescent="0.2">
      <c r="A253" s="10" t="str">
        <f>IF(Tabla19912[[#This Row],[Columna1]]="","",ROW()-1)</f>
        <v/>
      </c>
      <c r="B253" s="39" t="s">
        <v>159</v>
      </c>
      <c r="C253" s="10"/>
      <c r="D253" s="42"/>
      <c r="E253" s="10" t="str">
        <f>Tabla19912[[#This Row],[ID]]</f>
        <v/>
      </c>
    </row>
    <row r="254" spans="1:5" x14ac:dyDescent="0.2">
      <c r="A254" s="10" t="str">
        <f>IF(Tabla19912[[#This Row],[Columna1]]="","",ROW()-1)</f>
        <v/>
      </c>
      <c r="B254" s="39" t="s">
        <v>159</v>
      </c>
      <c r="C254" s="10"/>
      <c r="D254" s="42"/>
      <c r="E254" s="10" t="str">
        <f>Tabla19912[[#This Row],[ID]]</f>
        <v/>
      </c>
    </row>
    <row r="255" spans="1:5" x14ac:dyDescent="0.2">
      <c r="A255" s="10" t="str">
        <f>IF(Tabla19912[[#This Row],[Columna1]]="","",ROW()-1)</f>
        <v/>
      </c>
      <c r="B255" s="10"/>
      <c r="C255" s="10"/>
      <c r="D255" s="11"/>
      <c r="E255" s="10" t="str">
        <f>Tabla19912[[#This Row],[ID]]</f>
        <v/>
      </c>
    </row>
    <row r="256" spans="1:5" x14ac:dyDescent="0.2">
      <c r="A256" s="10" t="str">
        <f>IF(Tabla19912[[#This Row],[Columna1]]="","",ROW()-1)</f>
        <v/>
      </c>
      <c r="B256" s="10"/>
      <c r="C256" s="10"/>
      <c r="D256" s="11"/>
      <c r="E256" s="10" t="str">
        <f>Tabla19912[[#This Row],[ID]]</f>
        <v/>
      </c>
    </row>
    <row r="257" spans="1:5" x14ac:dyDescent="0.2">
      <c r="A257" s="10" t="str">
        <f>IF(Tabla19912[[#This Row],[Columna1]]="","",ROW()-1)</f>
        <v/>
      </c>
      <c r="B257" s="10"/>
      <c r="C257" s="10"/>
      <c r="D257" s="11"/>
      <c r="E257" s="10" t="str">
        <f>Tabla19912[[#This Row],[ID]]</f>
        <v/>
      </c>
    </row>
    <row r="258" spans="1:5" x14ac:dyDescent="0.2">
      <c r="A258" s="10" t="str">
        <f>IF(Tabla19912[[#This Row],[Columna1]]="","",ROW()-1)</f>
        <v/>
      </c>
      <c r="B258" s="10"/>
      <c r="C258" s="10"/>
      <c r="D258" s="11"/>
      <c r="E258" s="10" t="str">
        <f>Tabla19912[[#This Row],[ID]]</f>
        <v/>
      </c>
    </row>
    <row r="259" spans="1:5" x14ac:dyDescent="0.2">
      <c r="A259" s="10" t="str">
        <f>IF(Tabla19912[[#This Row],[Columna1]]="","",ROW()-1)</f>
        <v/>
      </c>
      <c r="B259" s="10"/>
      <c r="C259" s="10"/>
      <c r="D259" s="11"/>
      <c r="E259" s="10" t="str">
        <f>Tabla19912[[#This Row],[ID]]</f>
        <v/>
      </c>
    </row>
    <row r="260" spans="1:5" x14ac:dyDescent="0.2">
      <c r="A260" s="10" t="str">
        <f>IF(Tabla19912[[#This Row],[Columna1]]="","",ROW()-1)</f>
        <v/>
      </c>
      <c r="B260" s="10"/>
      <c r="C260" s="10"/>
      <c r="D260" s="11"/>
      <c r="E260" s="10" t="str">
        <f>Tabla19912[[#This Row],[ID]]</f>
        <v/>
      </c>
    </row>
    <row r="261" spans="1:5" x14ac:dyDescent="0.2">
      <c r="A261" s="10" t="str">
        <f>IF(Tabla19912[[#This Row],[Columna1]]="","",ROW()-1)</f>
        <v/>
      </c>
      <c r="B261" s="10"/>
      <c r="C261" s="10"/>
      <c r="D261" s="11"/>
      <c r="E261" s="10" t="str">
        <f>Tabla19912[[#This Row],[ID]]</f>
        <v/>
      </c>
    </row>
    <row r="262" spans="1:5" x14ac:dyDescent="0.2">
      <c r="A262" s="10" t="str">
        <f>IF(Tabla19912[[#This Row],[Columna1]]="","",ROW()-1)</f>
        <v/>
      </c>
      <c r="B262" s="10"/>
      <c r="C262" s="10"/>
      <c r="D262" s="11"/>
      <c r="E262" s="10" t="str">
        <f>Tabla19912[[#This Row],[ID]]</f>
        <v/>
      </c>
    </row>
    <row r="263" spans="1:5" x14ac:dyDescent="0.2">
      <c r="A263" s="10" t="str">
        <f>IF(Tabla19912[[#This Row],[Columna1]]="","",ROW()-1)</f>
        <v/>
      </c>
      <c r="B263" s="10"/>
      <c r="C263" s="10"/>
      <c r="D263" s="11"/>
      <c r="E263" s="10" t="str">
        <f>Tabla19912[[#This Row],[ID]]</f>
        <v/>
      </c>
    </row>
    <row r="264" spans="1:5" x14ac:dyDescent="0.2">
      <c r="A264" s="10" t="str">
        <f>IF(Tabla19912[[#This Row],[Columna1]]="","",ROW()-1)</f>
        <v/>
      </c>
      <c r="B264" s="10"/>
      <c r="C264" s="10"/>
      <c r="D264" s="11"/>
      <c r="E264" s="10" t="str">
        <f>Tabla19912[[#This Row],[ID]]</f>
        <v/>
      </c>
    </row>
    <row r="265" spans="1:5" x14ac:dyDescent="0.2">
      <c r="A265" s="10" t="str">
        <f>IF(Tabla19912[[#This Row],[Columna1]]="","",ROW()-1)</f>
        <v/>
      </c>
      <c r="B265" s="10"/>
      <c r="C265" s="10"/>
      <c r="D265" s="11"/>
      <c r="E265" s="10" t="str">
        <f>Tabla19912[[#This Row],[ID]]</f>
        <v/>
      </c>
    </row>
    <row r="266" spans="1:5" x14ac:dyDescent="0.2">
      <c r="A266" s="10" t="str">
        <f>IF(Tabla19912[[#This Row],[Columna1]]="","",ROW()-1)</f>
        <v/>
      </c>
      <c r="B266" s="10"/>
      <c r="C266" s="10"/>
      <c r="D266" s="11"/>
      <c r="E266" s="10" t="str">
        <f>Tabla19912[[#This Row],[ID]]</f>
        <v/>
      </c>
    </row>
    <row r="267" spans="1:5" x14ac:dyDescent="0.2">
      <c r="A267" s="10" t="str">
        <f>IF(Tabla19912[[#This Row],[Columna1]]="","",ROW()-1)</f>
        <v/>
      </c>
      <c r="B267" s="10"/>
      <c r="C267" s="10"/>
      <c r="D267" s="11"/>
      <c r="E267" s="10" t="str">
        <f>Tabla19912[[#This Row],[ID]]</f>
        <v/>
      </c>
    </row>
    <row r="268" spans="1:5" x14ac:dyDescent="0.2">
      <c r="A268" s="10" t="str">
        <f>IF(Tabla19912[[#This Row],[Columna1]]="","",ROW()-1)</f>
        <v/>
      </c>
      <c r="B268" s="10"/>
      <c r="C268" s="10"/>
      <c r="D268" s="11"/>
      <c r="E268" s="10" t="str">
        <f>Tabla19912[[#This Row],[ID]]</f>
        <v/>
      </c>
    </row>
    <row r="269" spans="1:5" x14ac:dyDescent="0.2">
      <c r="A269" s="10" t="str">
        <f>IF(Tabla19912[[#This Row],[Columna1]]="","",ROW()-1)</f>
        <v/>
      </c>
      <c r="B269" s="10"/>
      <c r="C269" s="10"/>
      <c r="D269" s="11"/>
      <c r="E269" s="10" t="str">
        <f>Tabla19912[[#This Row],[ID]]</f>
        <v/>
      </c>
    </row>
    <row r="270" spans="1:5" x14ac:dyDescent="0.2">
      <c r="A270" s="10" t="str">
        <f>IF(Tabla19912[[#This Row],[Columna1]]="","",ROW()-1)</f>
        <v/>
      </c>
      <c r="B270" s="10"/>
      <c r="C270" s="10"/>
      <c r="D270" s="11"/>
      <c r="E270" s="10" t="str">
        <f>Tabla19912[[#This Row],[ID]]</f>
        <v/>
      </c>
    </row>
    <row r="271" spans="1:5" x14ac:dyDescent="0.2">
      <c r="A271" s="10" t="str">
        <f>IF(Tabla19912[[#This Row],[Columna1]]="","",ROW()-1)</f>
        <v/>
      </c>
      <c r="B271" s="10"/>
      <c r="C271" s="10"/>
      <c r="D271" s="11"/>
      <c r="E271" s="10" t="str">
        <f>Tabla19912[[#This Row],[ID]]</f>
        <v/>
      </c>
    </row>
    <row r="272" spans="1:5" x14ac:dyDescent="0.2">
      <c r="A272" s="10" t="str">
        <f>IF(Tabla19912[[#This Row],[Columna1]]="","",ROW()-1)</f>
        <v/>
      </c>
      <c r="B272" s="10"/>
      <c r="C272" s="10"/>
      <c r="D272" s="11"/>
      <c r="E272" s="10" t="str">
        <f>Tabla19912[[#This Row],[ID]]</f>
        <v/>
      </c>
    </row>
    <row r="273" spans="1:5" x14ac:dyDescent="0.2">
      <c r="A273" s="10" t="str">
        <f>IF(Tabla19912[[#This Row],[Columna1]]="","",ROW()-1)</f>
        <v/>
      </c>
      <c r="B273" s="10"/>
      <c r="C273" s="10"/>
      <c r="D273" s="11"/>
      <c r="E273" s="10" t="str">
        <f>Tabla19912[[#This Row],[ID]]</f>
        <v/>
      </c>
    </row>
    <row r="274" spans="1:5" x14ac:dyDescent="0.2">
      <c r="A274" s="10" t="str">
        <f>IF(Tabla19912[[#This Row],[Columna1]]="","",ROW()-1)</f>
        <v/>
      </c>
      <c r="B274" s="10"/>
      <c r="C274" s="10"/>
      <c r="D274" s="11"/>
      <c r="E274" s="10" t="str">
        <f>Tabla19912[[#This Row],[ID]]</f>
        <v/>
      </c>
    </row>
    <row r="275" spans="1:5" x14ac:dyDescent="0.2">
      <c r="A275" s="10" t="str">
        <f>IF(Tabla19912[[#This Row],[Columna1]]="","",ROW()-1)</f>
        <v/>
      </c>
      <c r="B275" s="10"/>
      <c r="C275" s="10"/>
      <c r="D275" s="11"/>
      <c r="E275" s="10" t="str">
        <f>Tabla19912[[#This Row],[ID]]</f>
        <v/>
      </c>
    </row>
    <row r="276" spans="1:5" x14ac:dyDescent="0.2">
      <c r="A276" s="10" t="str">
        <f>IF(Tabla19912[[#This Row],[Columna1]]="","",ROW()-1)</f>
        <v/>
      </c>
      <c r="B276" s="10"/>
      <c r="C276" s="10"/>
      <c r="D276" s="11"/>
      <c r="E276" s="10" t="str">
        <f>Tabla19912[[#This Row],[ID]]</f>
        <v/>
      </c>
    </row>
    <row r="277" spans="1:5" x14ac:dyDescent="0.2">
      <c r="A277" s="10" t="str">
        <f>IF(Tabla19912[[#This Row],[Columna1]]="","",ROW()-1)</f>
        <v/>
      </c>
      <c r="B277" s="10"/>
      <c r="C277" s="10"/>
      <c r="D277" s="11"/>
      <c r="E277" s="10" t="str">
        <f>Tabla19912[[#This Row],[ID]]</f>
        <v/>
      </c>
    </row>
    <row r="278" spans="1:5" x14ac:dyDescent="0.2">
      <c r="A278" s="10" t="str">
        <f>IF(Tabla19912[[#This Row],[Columna1]]="","",ROW()-1)</f>
        <v/>
      </c>
      <c r="B278" s="10"/>
      <c r="C278" s="10"/>
      <c r="D278" s="11"/>
      <c r="E278" s="10" t="str">
        <f>Tabla19912[[#This Row],[ID]]</f>
        <v/>
      </c>
    </row>
    <row r="279" spans="1:5" x14ac:dyDescent="0.2">
      <c r="A279" s="10" t="str">
        <f>IF(Tabla19912[[#This Row],[Columna1]]="","",ROW()-1)</f>
        <v/>
      </c>
      <c r="B279" s="10"/>
      <c r="C279" s="10"/>
      <c r="D279" s="11"/>
      <c r="E279" s="10" t="str">
        <f>Tabla19912[[#This Row],[ID]]</f>
        <v/>
      </c>
    </row>
    <row r="280" spans="1:5" x14ac:dyDescent="0.2">
      <c r="A280" s="10" t="str">
        <f>IF(Tabla19912[[#This Row],[Columna1]]="","",ROW()-1)</f>
        <v/>
      </c>
      <c r="B280" s="10"/>
      <c r="C280" s="10"/>
      <c r="D280" s="11"/>
      <c r="E280" s="10" t="str">
        <f>Tabla19912[[#This Row],[ID]]</f>
        <v/>
      </c>
    </row>
    <row r="281" spans="1:5" x14ac:dyDescent="0.2">
      <c r="A281" s="10" t="str">
        <f>IF(Tabla19912[[#This Row],[Columna1]]="","",ROW()-1)</f>
        <v/>
      </c>
      <c r="B281" s="10"/>
      <c r="C281" s="10"/>
      <c r="D281" s="11"/>
      <c r="E281" s="10" t="str">
        <f>Tabla19912[[#This Row],[ID]]</f>
        <v/>
      </c>
    </row>
    <row r="282" spans="1:5" x14ac:dyDescent="0.2">
      <c r="A282" s="10" t="str">
        <f>IF(Tabla19912[[#This Row],[Columna1]]="","",ROW()-1)</f>
        <v/>
      </c>
      <c r="B282" s="10"/>
      <c r="C282" s="10"/>
      <c r="D282" s="11"/>
      <c r="E282" s="10" t="str">
        <f>Tabla19912[[#This Row],[ID]]</f>
        <v/>
      </c>
    </row>
    <row r="283" spans="1:5" x14ac:dyDescent="0.2">
      <c r="A283" s="10" t="str">
        <f>IF(Tabla19912[[#This Row],[Columna1]]="","",ROW()-1)</f>
        <v/>
      </c>
      <c r="B283" s="10"/>
      <c r="C283" s="10"/>
      <c r="D283" s="11"/>
      <c r="E283" s="10" t="str">
        <f>Tabla19912[[#This Row],[ID]]</f>
        <v/>
      </c>
    </row>
    <row r="284" spans="1:5" x14ac:dyDescent="0.2">
      <c r="A284" s="10" t="str">
        <f>IF(Tabla19912[[#This Row],[Columna1]]="","",ROW()-1)</f>
        <v/>
      </c>
      <c r="B284" s="10"/>
      <c r="C284" s="10"/>
      <c r="D284" s="11"/>
      <c r="E284" s="10" t="str">
        <f>Tabla19912[[#This Row],[ID]]</f>
        <v/>
      </c>
    </row>
    <row r="285" spans="1:5" x14ac:dyDescent="0.2">
      <c r="A285" s="10" t="str">
        <f>IF(Tabla19912[[#This Row],[Columna1]]="","",ROW()-1)</f>
        <v/>
      </c>
      <c r="B285" s="10"/>
      <c r="C285" s="10"/>
      <c r="D285" s="11"/>
      <c r="E285" s="10" t="str">
        <f>Tabla19912[[#This Row],[ID]]</f>
        <v/>
      </c>
    </row>
    <row r="286" spans="1:5" x14ac:dyDescent="0.2">
      <c r="A286" s="10" t="str">
        <f>IF(Tabla19912[[#This Row],[Columna1]]="","",ROW()-1)</f>
        <v/>
      </c>
      <c r="B286" s="10"/>
      <c r="C286" s="10"/>
      <c r="D286" s="11"/>
      <c r="E286" s="10" t="str">
        <f>Tabla19912[[#This Row],[ID]]</f>
        <v/>
      </c>
    </row>
    <row r="287" spans="1:5" x14ac:dyDescent="0.2">
      <c r="A287" s="10" t="str">
        <f>IF(Tabla19912[[#This Row],[Columna1]]="","",ROW()-1)</f>
        <v/>
      </c>
      <c r="B287" s="10"/>
      <c r="C287" s="10"/>
      <c r="D287" s="11"/>
      <c r="E287" s="10" t="str">
        <f>Tabla19912[[#This Row],[ID]]</f>
        <v/>
      </c>
    </row>
    <row r="288" spans="1:5" x14ac:dyDescent="0.2">
      <c r="A288" s="10" t="str">
        <f>IF(Tabla19912[[#This Row],[Columna1]]="","",ROW()-1)</f>
        <v/>
      </c>
      <c r="B288" s="10"/>
      <c r="C288" s="10"/>
      <c r="D288" s="11"/>
      <c r="E288" s="10" t="str">
        <f>Tabla19912[[#This Row],[ID]]</f>
        <v/>
      </c>
    </row>
    <row r="289" spans="1:5" x14ac:dyDescent="0.2">
      <c r="A289" s="10" t="str">
        <f>IF(Tabla19912[[#This Row],[Columna1]]="","",ROW()-1)</f>
        <v/>
      </c>
      <c r="B289" s="10"/>
      <c r="C289" s="10"/>
      <c r="D289" s="11"/>
      <c r="E289" s="10" t="str">
        <f>Tabla19912[[#This Row],[ID]]</f>
        <v/>
      </c>
    </row>
    <row r="290" spans="1:5" x14ac:dyDescent="0.2">
      <c r="A290" s="10" t="str">
        <f>IF(Tabla19912[[#This Row],[Columna1]]="","",ROW()-1)</f>
        <v/>
      </c>
      <c r="B290" s="10"/>
      <c r="C290" s="10"/>
      <c r="D290" s="11"/>
      <c r="E290" s="10" t="str">
        <f>Tabla19912[[#This Row],[ID]]</f>
        <v/>
      </c>
    </row>
    <row r="291" spans="1:5" x14ac:dyDescent="0.2">
      <c r="A291" s="10" t="str">
        <f>IF(Tabla19912[[#This Row],[Columna1]]="","",ROW()-1)</f>
        <v/>
      </c>
      <c r="B291" s="10"/>
      <c r="C291" s="10"/>
      <c r="D291" s="11"/>
      <c r="E291" s="10" t="str">
        <f>Tabla19912[[#This Row],[ID]]</f>
        <v/>
      </c>
    </row>
    <row r="292" spans="1:5" x14ac:dyDescent="0.2">
      <c r="A292" s="10" t="str">
        <f>IF(Tabla19912[[#This Row],[Columna1]]="","",ROW()-1)</f>
        <v/>
      </c>
      <c r="B292" s="10"/>
      <c r="C292" s="10"/>
      <c r="D292" s="11"/>
      <c r="E292" s="10" t="str">
        <f>Tabla19912[[#This Row],[ID]]</f>
        <v/>
      </c>
    </row>
    <row r="293" spans="1:5" x14ac:dyDescent="0.2">
      <c r="A293" s="10" t="str">
        <f>IF(Tabla19912[[#This Row],[Columna1]]="","",ROW()-1)</f>
        <v/>
      </c>
      <c r="B293" s="10"/>
      <c r="C293" s="10"/>
      <c r="D293" s="11"/>
      <c r="E293" s="10" t="str">
        <f>Tabla19912[[#This Row],[ID]]</f>
        <v/>
      </c>
    </row>
    <row r="294" spans="1:5" x14ac:dyDescent="0.2">
      <c r="A294" s="10" t="str">
        <f>IF(Tabla19912[[#This Row],[Columna1]]="","",ROW()-1)</f>
        <v/>
      </c>
      <c r="B294" s="10"/>
      <c r="C294" s="10"/>
      <c r="D294" s="11"/>
      <c r="E294" s="10" t="str">
        <f>Tabla19912[[#This Row],[ID]]</f>
        <v/>
      </c>
    </row>
    <row r="295" spans="1:5" x14ac:dyDescent="0.2">
      <c r="A295" s="10" t="str">
        <f>IF(Tabla19912[[#This Row],[Columna1]]="","",ROW()-1)</f>
        <v/>
      </c>
      <c r="B295" s="10"/>
      <c r="C295" s="10"/>
      <c r="D295" s="11"/>
      <c r="E295" s="10" t="str">
        <f>Tabla19912[[#This Row],[ID]]</f>
        <v/>
      </c>
    </row>
    <row r="296" spans="1:5" x14ac:dyDescent="0.2">
      <c r="A296" s="10" t="str">
        <f>IF(Tabla19912[[#This Row],[Columna1]]="","",ROW()-1)</f>
        <v/>
      </c>
      <c r="B296" s="10"/>
      <c r="C296" s="10"/>
      <c r="D296" s="11"/>
      <c r="E296" s="10" t="str">
        <f>Tabla19912[[#This Row],[ID]]</f>
        <v/>
      </c>
    </row>
    <row r="297" spans="1:5" x14ac:dyDescent="0.2">
      <c r="A297" s="10" t="str">
        <f>IF(Tabla19912[[#This Row],[Columna1]]="","",ROW()-1)</f>
        <v/>
      </c>
      <c r="B297" s="10"/>
      <c r="C297" s="10"/>
      <c r="D297" s="11"/>
      <c r="E297" s="10" t="str">
        <f>Tabla19912[[#This Row],[ID]]</f>
        <v/>
      </c>
    </row>
    <row r="298" spans="1:5" x14ac:dyDescent="0.2">
      <c r="A298" s="10" t="str">
        <f>IF(Tabla19912[[#This Row],[Columna1]]="","",ROW()-1)</f>
        <v/>
      </c>
      <c r="B298" s="10"/>
      <c r="C298" s="10"/>
      <c r="D298" s="11"/>
      <c r="E298" s="10" t="str">
        <f>Tabla19912[[#This Row],[ID]]</f>
        <v/>
      </c>
    </row>
    <row r="299" spans="1:5" x14ac:dyDescent="0.2">
      <c r="A299" s="10" t="str">
        <f>IF(Tabla19912[[#This Row],[Columna1]]="","",ROW()-1)</f>
        <v/>
      </c>
      <c r="B299" s="10"/>
      <c r="C299" s="10"/>
      <c r="D299" s="11"/>
      <c r="E299" s="10" t="str">
        <f>Tabla19912[[#This Row],[ID]]</f>
        <v/>
      </c>
    </row>
    <row r="300" spans="1:5" x14ac:dyDescent="0.2">
      <c r="A300" s="10" t="str">
        <f>IF(Tabla19912[[#This Row],[Columna1]]="","",ROW()-1)</f>
        <v/>
      </c>
      <c r="B300" s="10"/>
      <c r="C300" s="10"/>
      <c r="D300" s="11"/>
      <c r="E300" s="10" t="str">
        <f>Tabla19912[[#This Row],[ID]]</f>
        <v/>
      </c>
    </row>
    <row r="301" spans="1:5" x14ac:dyDescent="0.2">
      <c r="A301" s="10" t="str">
        <f>IF(Tabla19912[[#This Row],[Columna1]]="","",ROW()-1)</f>
        <v/>
      </c>
      <c r="B301" s="10"/>
      <c r="C301" s="10"/>
      <c r="D301" s="11"/>
      <c r="E301" s="10" t="str">
        <f>Tabla19912[[#This Row],[ID]]</f>
        <v/>
      </c>
    </row>
    <row r="302" spans="1:5" x14ac:dyDescent="0.2">
      <c r="A302" s="10" t="str">
        <f>IF(Tabla19912[[#This Row],[Columna1]]="","",ROW()-1)</f>
        <v/>
      </c>
      <c r="B302" s="10"/>
      <c r="C302" s="10"/>
      <c r="D302" s="11"/>
      <c r="E302" s="10" t="str">
        <f>Tabla19912[[#This Row],[ID]]</f>
        <v/>
      </c>
    </row>
  </sheetData>
  <conditionalFormatting sqref="A1:C1 A255:E302 A233:A254 E233:E254 C233:C254">
    <cfRule type="expression" dxfId="61" priority="20">
      <formula>$C1&gt;0</formula>
    </cfRule>
  </conditionalFormatting>
  <conditionalFormatting sqref="C1 B303:B1048576 C233:C302">
    <cfRule type="cellIs" dxfId="60" priority="19" operator="equal">
      <formula>0</formula>
    </cfRule>
  </conditionalFormatting>
  <conditionalFormatting sqref="A303:C1048576">
    <cfRule type="expression" dxfId="59" priority="21">
      <formula>$E303="COPIADA"</formula>
    </cfRule>
    <cfRule type="expression" dxfId="58" priority="22">
      <formula>$F303+$G303+#REF!&gt;0</formula>
    </cfRule>
  </conditionalFormatting>
  <conditionalFormatting sqref="A1:C1 A255:E302 A233:A254 E233:E254 C233:C254">
    <cfRule type="expression" dxfId="57" priority="23">
      <formula>$G1="COPIADA"</formula>
    </cfRule>
    <cfRule type="expression" dxfId="56" priority="24">
      <formula>$H1+$I1+#REF!&gt;0</formula>
    </cfRule>
  </conditionalFormatting>
  <conditionalFormatting sqref="C220:C232">
    <cfRule type="cellIs" dxfId="55" priority="17" operator="equal">
      <formula>0</formula>
    </cfRule>
  </conditionalFormatting>
  <conditionalFormatting sqref="A303:C1048576">
    <cfRule type="expression" dxfId="54" priority="70">
      <formula>$B303&gt;0</formula>
    </cfRule>
  </conditionalFormatting>
  <conditionalFormatting sqref="D1:E1">
    <cfRule type="expression" dxfId="53" priority="74">
      <formula>$G1="COPIADA"</formula>
    </cfRule>
    <cfRule type="expression" dxfId="52" priority="75">
      <formula>$H1+$I1+#REF!&gt;0</formula>
    </cfRule>
    <cfRule type="expression" dxfId="51" priority="76">
      <formula>$C1&gt;0</formula>
    </cfRule>
  </conditionalFormatting>
  <conditionalFormatting sqref="A167:A232 E167:E232 C220:C232">
    <cfRule type="expression" dxfId="50" priority="77">
      <formula>$G167="COPIADA"</formula>
    </cfRule>
    <cfRule type="expression" dxfId="49" priority="78">
      <formula>$H167+$I167+$J167&gt;0</formula>
    </cfRule>
    <cfRule type="expression" dxfId="48" priority="79">
      <formula>$C167&gt;0</formula>
    </cfRule>
  </conditionalFormatting>
  <conditionalFormatting sqref="A2:A166 E2:E166">
    <cfRule type="expression" dxfId="47" priority="80">
      <formula>$G2="COPIADA"</formula>
    </cfRule>
    <cfRule type="expression" dxfId="46" priority="81">
      <formula>$H2+$I2+$J2&gt;0</formula>
    </cfRule>
    <cfRule type="expression" dxfId="45" priority="82">
      <formula>$C2&gt;0</formula>
    </cfRule>
  </conditionalFormatting>
  <conditionalFormatting sqref="B2:D205 C206:C219">
    <cfRule type="expression" dxfId="44" priority="7">
      <formula>$E2="COPIADA"</formula>
    </cfRule>
    <cfRule type="expression" dxfId="43" priority="8">
      <formula>$F2+$G2+$H2&gt;0</formula>
    </cfRule>
    <cfRule type="expression" dxfId="42" priority="10">
      <formula>$B2&gt;0</formula>
    </cfRule>
  </conditionalFormatting>
  <conditionalFormatting sqref="C2:C157">
    <cfRule type="cellIs" dxfId="41" priority="9" operator="equal">
      <formula>0</formula>
    </cfRule>
  </conditionalFormatting>
  <conditionalFormatting sqref="D206:D254">
    <cfRule type="expression" dxfId="40" priority="4">
      <formula>$E206="COPIADA"</formula>
    </cfRule>
    <cfRule type="expression" dxfId="39" priority="5">
      <formula>$F206+$G206+$H206&gt;0</formula>
    </cfRule>
    <cfRule type="expression" dxfId="38" priority="6">
      <formula>$B206&gt;0</formula>
    </cfRule>
  </conditionalFormatting>
  <conditionalFormatting sqref="B206:B254">
    <cfRule type="expression" dxfId="37" priority="1">
      <formula>$E206="COPIADA"</formula>
    </cfRule>
    <cfRule type="expression" dxfId="36" priority="2">
      <formula>$F206+$G206+$H206&gt;0</formula>
    </cfRule>
    <cfRule type="expression" dxfId="35" priority="3">
      <formula>$B206&gt;0</formula>
    </cfRule>
  </conditionalFormatting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66CD49-B5DE-CA45-A7A5-95A5B53A7755}">
  <dimension ref="A1:H61"/>
  <sheetViews>
    <sheetView workbookViewId="0">
      <selection activeCell="B3" sqref="B3"/>
    </sheetView>
  </sheetViews>
  <sheetFormatPr baseColWidth="10" defaultRowHeight="16" x14ac:dyDescent="0.2"/>
  <cols>
    <col min="1" max="3" width="11.33203125" customWidth="1"/>
    <col min="4" max="4" width="9.33203125" customWidth="1"/>
    <col min="5" max="7" width="11.33203125" customWidth="1"/>
    <col min="8" max="8" width="30.5" customWidth="1"/>
  </cols>
  <sheetData>
    <row r="1" spans="1:8" x14ac:dyDescent="0.2">
      <c r="A1" t="s">
        <v>31</v>
      </c>
      <c r="B1" t="s">
        <v>12</v>
      </c>
      <c r="C1" t="s">
        <v>16</v>
      </c>
      <c r="D1" t="s">
        <v>34</v>
      </c>
    </row>
    <row r="2" spans="1:8" x14ac:dyDescent="0.2">
      <c r="A2" t="str">
        <f>IF(Tabla13[[#This Row],[Nivel]]=BD!$L$1,'Filtrar Salas Grado Año'!$B$2,IF(Tabla13[[#This Row],[Nivel]]=BD!$L$2,'Filtrar Salas Grado Año'!$D$2,IF(Tabla13[[#This Row],[Nivel]]=BD!$L$3,'Filtrar Salas Grado Año'!$F$2,"")))</f>
        <v/>
      </c>
      <c r="B2">
        <f>'Mi Pedido lista'!B3</f>
        <v>0</v>
      </c>
      <c r="C2">
        <f>'Mi Pedido lista'!C3</f>
        <v>0</v>
      </c>
      <c r="D2" t="str">
        <f>IF(Tabla13[[#This Row],[Nivel]]=BD!$L$1,COUNTIFS(Tabla19[Alumno],"&lt;&gt;",Tabla19[Sala],Tabla13[[#This Row],[Sala]]),IF(Tabla13[[#This Row],[Nivel]]=BD!$L$2,COUNTIFS(Tabla199[Alumno],"&lt;&gt;",Tabla199[Sala],Tabla13[[#This Row],[Sala]]),IF(Tabla13[[#This Row],[Nivel]]=BD!$L$3,COUNTIFS(Tabla19912[Columna1],"&lt;&gt;",Tabla19912[Sala],Tabla13[[#This Row],[Sala]]),"")))</f>
        <v/>
      </c>
      <c r="F2" t="s">
        <v>35</v>
      </c>
      <c r="G2" t="s">
        <v>33</v>
      </c>
      <c r="H2" t="s">
        <v>18</v>
      </c>
    </row>
    <row r="3" spans="1:8" x14ac:dyDescent="0.2">
      <c r="F3">
        <f>IF(Tabla13[Cant. Alumnos]&gt;1,IF(F2="","",IF(ISNUMBER(F2)=FALSE,1,IF(F2=Tabla13[Cant. Alumnos],"",F2+1))),"")</f>
        <v>1</v>
      </c>
      <c r="G3" t="str">
        <f t="array" ref="G3">IF(Tabla21[[#This Row],[Contador]]="","",IF(Tabla13[Nivel]=BD!$L$1,IFERROR(SMALL(IF(Tabla19[Sala]=$C$2,Tabla19[ID2]),ROW()-2),""),IF(Tabla13[Nivel]=BD!$L$2,IFERROR(SMALL(IF(Tabla199[Sala]=$C$2,Tabla199[ID2]),ROW()-2),""),IFERROR(SMALL(IF(Tabla19912[Sala]=$C$2,Tabla19912[ID2]),ROW()-2),""))))</f>
        <v/>
      </c>
      <c r="H3" t="str">
        <f>IF(Tabla21[[#This Row],[ID]]="","",IF(Tabla13[Nivel]=BD!$L$1,VLOOKUP(Tabla21[[#This Row],[ID]],Tabla19[],4,0),IF(Tabla13[Nivel]=BD!$L$2,VLOOKUP(Tabla21[[#This Row],[ID]],Tabla199[],4,0),VLOOKUP(Tabla21[[#This Row],[ID]],Tabla19912[],4,0))))</f>
        <v/>
      </c>
    </row>
    <row r="4" spans="1:8" x14ac:dyDescent="0.2">
      <c r="F4">
        <f>IF(Tabla13[Cant. Alumnos]&gt;1,IF(F3="","",IF(ISNUMBER(F3)=FALSE,1,IF(F3=Tabla13[Cant. Alumnos],"",F3+1))),"")</f>
        <v>2</v>
      </c>
      <c r="G4" t="str">
        <f t="array" ref="G4">IF(Tabla21[[#This Row],[Contador]]="","",IF(Tabla13[Nivel]=BD!$L$1,IFERROR(SMALL(IF(Tabla19[Sala]=$C$2,Tabla19[ID2]),ROW()-2),""),IF(Tabla13[Nivel]=BD!$L$2,IFERROR(SMALL(IF(Tabla199[Sala]=$C$2,Tabla199[ID2]),ROW()-2),""),IFERROR(SMALL(IF(Tabla19912[Sala]=$C$2,Tabla19912[ID2]),ROW()-2),""))))</f>
        <v/>
      </c>
      <c r="H4" t="str">
        <f>IF(Tabla21[[#This Row],[ID]]="","",IF(Tabla13[Nivel]=BD!$L$1,VLOOKUP(Tabla21[[#This Row],[ID]],Tabla19[],4,0),IF(Tabla13[Nivel]=BD!$L$2,VLOOKUP(Tabla21[[#This Row],[ID]],Tabla199[],4,0),VLOOKUP(Tabla21[[#This Row],[ID]],Tabla19912[],4,0))))</f>
        <v/>
      </c>
    </row>
    <row r="5" spans="1:8" x14ac:dyDescent="0.2">
      <c r="F5">
        <f>IF(Tabla13[Cant. Alumnos]&gt;1,IF(F4="","",IF(ISNUMBER(F4)=FALSE,1,IF(F4=Tabla13[Cant. Alumnos],"",F4+1))),"")</f>
        <v>3</v>
      </c>
      <c r="G5" t="str">
        <f t="array" ref="G5">IF(Tabla21[[#This Row],[Contador]]="","",IF(Tabla13[Nivel]=BD!$L$1,IFERROR(SMALL(IF(Tabla19[Sala]=$C$2,Tabla19[ID2]),ROW()-2),""),IF(Tabla13[Nivel]=BD!$L$2,IFERROR(SMALL(IF(Tabla199[Sala]=$C$2,Tabla199[ID2]),ROW()-2),""),IFERROR(SMALL(IF(Tabla19912[Sala]=$C$2,Tabla19912[ID2]),ROW()-2),""))))</f>
        <v/>
      </c>
      <c r="H5" t="str">
        <f>IF(Tabla21[[#This Row],[ID]]="","",IF(Tabla13[Nivel]=BD!$L$1,VLOOKUP(Tabla21[[#This Row],[ID]],Tabla19[],4,0),IF(Tabla13[Nivel]=BD!$L$2,VLOOKUP(Tabla21[[#This Row],[ID]],Tabla199[],4,0),VLOOKUP(Tabla21[[#This Row],[ID]],Tabla19912[],4,0))))</f>
        <v/>
      </c>
    </row>
    <row r="6" spans="1:8" x14ac:dyDescent="0.2">
      <c r="B6" t="s">
        <v>32</v>
      </c>
      <c r="C6" t="s">
        <v>16</v>
      </c>
      <c r="F6">
        <f>IF(Tabla13[Cant. Alumnos]&gt;1,IF(F5="","",IF(ISNUMBER(F5)=FALSE,1,IF(F5=Tabla13[Cant. Alumnos],"",F5+1))),"")</f>
        <v>4</v>
      </c>
      <c r="G6" t="str">
        <f t="array" ref="G6">IF(Tabla21[[#This Row],[Contador]]="","",IF(Tabla13[Nivel]=BD!$L$1,IFERROR(SMALL(IF(Tabla19[Sala]=$C$2,Tabla19[ID2]),ROW()-2),""),IF(Tabla13[Nivel]=BD!$L$2,IFERROR(SMALL(IF(Tabla199[Sala]=$C$2,Tabla199[ID2]),ROW()-2),""),IFERROR(SMALL(IF(Tabla19912[Sala]=$C$2,Tabla19912[ID2]),ROW()-2),""))))</f>
        <v/>
      </c>
      <c r="H6" t="str">
        <f>IF(Tabla21[[#This Row],[ID]]="","",IF(Tabla13[Nivel]=BD!$L$1,VLOOKUP(Tabla21[[#This Row],[ID]],Tabla19[],4,0),IF(Tabla13[Nivel]=BD!$L$2,VLOOKUP(Tabla21[[#This Row],[ID]],Tabla199[],4,0),VLOOKUP(Tabla21[[#This Row],[ID]],Tabla19912[],4,0))))</f>
        <v/>
      </c>
    </row>
    <row r="7" spans="1:8" x14ac:dyDescent="0.2">
      <c r="B7" t="str">
        <f>IF(Tabla13[Cant. Salas]="","",IF(B6="","",IF(ISNUMBER(B6)=FALSE,1,IF(B6=Tabla13[Cant. Salas],"",B6+1))))</f>
        <v/>
      </c>
      <c r="C7" t="str">
        <f>IF(IF(Tabla12[[#This Row],[Orden]]="","",IF(Tabla13[Nivel]=BD!$L$1,'Filtrar Salas Grado Año'!A3,IF(Tabla13[Nivel]=BD!$L$2,'Filtrar Salas Grado Año'!C3,'Filtrar Salas Grado Año'!E3)))="(en blanco)","",IF(Tabla12[[#This Row],[Orden]]="","",IF(Tabla13[Nivel]=BD!$L$1,'Filtrar Salas Grado Año'!A3,IF(Tabla13[Nivel]=BD!$L$2,'Filtrar Salas Grado Año'!C3,'Filtrar Salas Grado Año'!E3))))</f>
        <v/>
      </c>
      <c r="F7">
        <f>IF(Tabla13[Cant. Alumnos]&gt;1,IF(F6="","",IF(ISNUMBER(F6)=FALSE,1,IF(F6=Tabla13[Cant. Alumnos],"",F6+1))),"")</f>
        <v>5</v>
      </c>
      <c r="G7" t="str">
        <f t="array" ref="G7">IF(Tabla21[[#This Row],[Contador]]="","",IF(Tabla13[Nivel]=BD!$L$1,IFERROR(SMALL(IF(Tabla19[Sala]=$C$2,Tabla19[ID2]),ROW()-2),""),IF(Tabla13[Nivel]=BD!$L$2,IFERROR(SMALL(IF(Tabla199[Sala]=$C$2,Tabla199[ID2]),ROW()-2),""),IFERROR(SMALL(IF(Tabla19912[Sala]=$C$2,Tabla19912[ID2]),ROW()-2),""))))</f>
        <v/>
      </c>
      <c r="H7" t="str">
        <f>IF(Tabla21[[#This Row],[ID]]="","",IF(Tabla13[Nivel]=BD!$L$1,VLOOKUP(Tabla21[[#This Row],[ID]],Tabla19[],4,0),IF(Tabla13[Nivel]=BD!$L$2,VLOOKUP(Tabla21[[#This Row],[ID]],Tabla199[],4,0),VLOOKUP(Tabla21[[#This Row],[ID]],Tabla19912[],4,0))))</f>
        <v/>
      </c>
    </row>
    <row r="8" spans="1:8" x14ac:dyDescent="0.2">
      <c r="B8" t="str">
        <f>IF(Tabla13[Cant. Salas]="","",IF(B7="","",IF(ISNUMBER(B7)=FALSE,1,IF(B7=Tabla13[Cant. Salas],"",B7+1))))</f>
        <v/>
      </c>
      <c r="C8" t="str">
        <f>IF(IF(Tabla12[[#This Row],[Orden]]="","",IF(Tabla13[Nivel]=BD!$L$1,'Filtrar Salas Grado Año'!A4,IF(Tabla13[Nivel]=BD!$L$2,'Filtrar Salas Grado Año'!C4,'Filtrar Salas Grado Año'!E4)))="(en blanco)","",IF(Tabla12[[#This Row],[Orden]]="","",IF(Tabla13[Nivel]=BD!$L$1,'Filtrar Salas Grado Año'!A4,IF(Tabla13[Nivel]=BD!$L$2,'Filtrar Salas Grado Año'!C4,'Filtrar Salas Grado Año'!E4))))</f>
        <v/>
      </c>
      <c r="F8">
        <f>IF(Tabla13[Cant. Alumnos]&gt;1,IF(F7="","",IF(ISNUMBER(F7)=FALSE,1,IF(F7=Tabla13[Cant. Alumnos],"",F7+1))),"")</f>
        <v>6</v>
      </c>
      <c r="G8" t="str">
        <f t="array" ref="G8">IF(Tabla21[[#This Row],[Contador]]="","",IF(Tabla13[Nivel]=BD!$L$1,IFERROR(SMALL(IF(Tabla19[Sala]=$C$2,Tabla19[ID2]),ROW()-2),""),IF(Tabla13[Nivel]=BD!$L$2,IFERROR(SMALL(IF(Tabla199[Sala]=$C$2,Tabla199[ID2]),ROW()-2),""),IFERROR(SMALL(IF(Tabla19912[Sala]=$C$2,Tabla19912[ID2]),ROW()-2),""))))</f>
        <v/>
      </c>
      <c r="H8" t="str">
        <f>IF(Tabla21[[#This Row],[ID]]="","",IF(Tabla13[Nivel]=BD!$L$1,VLOOKUP(Tabla21[[#This Row],[ID]],Tabla19[],4,0),IF(Tabla13[Nivel]=BD!$L$2,VLOOKUP(Tabla21[[#This Row],[ID]],Tabla199[],4,0),VLOOKUP(Tabla21[[#This Row],[ID]],Tabla19912[],4,0))))</f>
        <v/>
      </c>
    </row>
    <row r="9" spans="1:8" x14ac:dyDescent="0.2">
      <c r="B9" t="str">
        <f>IF(Tabla13[Cant. Salas]="","",IF(B8="","",IF(ISNUMBER(B8)=FALSE,1,IF(B8=Tabla13[Cant. Salas],"",B8+1))))</f>
        <v/>
      </c>
      <c r="C9" t="str">
        <f>IF(IF(Tabla12[[#This Row],[Orden]]="","",IF(Tabla13[Nivel]=BD!$L$1,'Filtrar Salas Grado Año'!A5,IF(Tabla13[Nivel]=BD!$L$2,'Filtrar Salas Grado Año'!C5,'Filtrar Salas Grado Año'!E5)))="(en blanco)","",IF(Tabla12[[#This Row],[Orden]]="","",IF(Tabla13[Nivel]=BD!$L$1,'Filtrar Salas Grado Año'!A5,IF(Tabla13[Nivel]=BD!$L$2,'Filtrar Salas Grado Año'!C5,'Filtrar Salas Grado Año'!E5))))</f>
        <v/>
      </c>
      <c r="F9">
        <f>IF(Tabla13[Cant. Alumnos]&gt;1,IF(F8="","",IF(ISNUMBER(F8)=FALSE,1,IF(F8=Tabla13[Cant. Alumnos],"",F8+1))),"")</f>
        <v>7</v>
      </c>
      <c r="G9" t="str">
        <f t="array" ref="G9">IF(Tabla21[[#This Row],[Contador]]="","",IF(Tabla13[Nivel]=BD!$L$1,IFERROR(SMALL(IF(Tabla19[Sala]=$C$2,Tabla19[ID2]),ROW()-2),""),IF(Tabla13[Nivel]=BD!$L$2,IFERROR(SMALL(IF(Tabla199[Sala]=$C$2,Tabla199[ID2]),ROW()-2),""),IFERROR(SMALL(IF(Tabla19912[Sala]=$C$2,Tabla19912[ID2]),ROW()-2),""))))</f>
        <v/>
      </c>
      <c r="H9" t="str">
        <f>IF(Tabla21[[#This Row],[ID]]="","",IF(Tabla13[Nivel]=BD!$L$1,VLOOKUP(Tabla21[[#This Row],[ID]],Tabla19[],4,0),IF(Tabla13[Nivel]=BD!$L$2,VLOOKUP(Tabla21[[#This Row],[ID]],Tabla199[],4,0),VLOOKUP(Tabla21[[#This Row],[ID]],Tabla19912[],4,0))))</f>
        <v/>
      </c>
    </row>
    <row r="10" spans="1:8" x14ac:dyDescent="0.2">
      <c r="B10" t="str">
        <f>IF(Tabla13[Cant. Salas]="","",IF(B9="","",IF(ISNUMBER(B9)=FALSE,1,IF(B9=Tabla13[Cant. Salas],"",B9+1))))</f>
        <v/>
      </c>
      <c r="C10" t="str">
        <f>IF(IF(Tabla12[[#This Row],[Orden]]="","",IF(Tabla13[Nivel]=BD!$L$1,'Filtrar Salas Grado Año'!A6,IF(Tabla13[Nivel]=BD!$L$2,'Filtrar Salas Grado Año'!C6,'Filtrar Salas Grado Año'!E6)))="(en blanco)","",IF(Tabla12[[#This Row],[Orden]]="","",IF(Tabla13[Nivel]=BD!$L$1,'Filtrar Salas Grado Año'!A6,IF(Tabla13[Nivel]=BD!$L$2,'Filtrar Salas Grado Año'!C6,'Filtrar Salas Grado Año'!E6))))</f>
        <v/>
      </c>
      <c r="F10">
        <f>IF(Tabla13[Cant. Alumnos]&gt;1,IF(F9="","",IF(ISNUMBER(F9)=FALSE,1,IF(F9=Tabla13[Cant. Alumnos],"",F9+1))),"")</f>
        <v>8</v>
      </c>
      <c r="G10" t="str">
        <f t="array" ref="G10">IF(Tabla21[[#This Row],[Contador]]="","",IF(Tabla13[Nivel]=BD!$L$1,IFERROR(SMALL(IF(Tabla19[Sala]=$C$2,Tabla19[ID2]),ROW()-2),""),IF(Tabla13[Nivel]=BD!$L$2,IFERROR(SMALL(IF(Tabla199[Sala]=$C$2,Tabla199[ID2]),ROW()-2),""),IFERROR(SMALL(IF(Tabla19912[Sala]=$C$2,Tabla19912[ID2]),ROW()-2),""))))</f>
        <v/>
      </c>
      <c r="H10" t="str">
        <f>IF(Tabla21[[#This Row],[ID]]="","",IF(Tabla13[Nivel]=BD!$L$1,VLOOKUP(Tabla21[[#This Row],[ID]],Tabla19[],4,0),IF(Tabla13[Nivel]=BD!$L$2,VLOOKUP(Tabla21[[#This Row],[ID]],Tabla199[],4,0),VLOOKUP(Tabla21[[#This Row],[ID]],Tabla19912[],4,0))))</f>
        <v/>
      </c>
    </row>
    <row r="11" spans="1:8" x14ac:dyDescent="0.2">
      <c r="B11" t="str">
        <f>IF(Tabla13[Cant. Salas]="","",IF(B10="","",IF(ISNUMBER(B10)=FALSE,1,IF(B10=Tabla13[Cant. Salas],"",B10+1))))</f>
        <v/>
      </c>
      <c r="C11" t="str">
        <f>IF(IF(Tabla12[[#This Row],[Orden]]="","",IF(Tabla13[Nivel]=BD!$L$1,'Filtrar Salas Grado Año'!A7,IF(Tabla13[Nivel]=BD!$L$2,'Filtrar Salas Grado Año'!C7,'Filtrar Salas Grado Año'!E7)))="(en blanco)","",IF(Tabla12[[#This Row],[Orden]]="","",IF(Tabla13[Nivel]=BD!$L$1,'Filtrar Salas Grado Año'!A7,IF(Tabla13[Nivel]=BD!$L$2,'Filtrar Salas Grado Año'!C7,'Filtrar Salas Grado Año'!E7))))</f>
        <v/>
      </c>
      <c r="F11">
        <f>IF(Tabla13[Cant. Alumnos]&gt;1,IF(F10="","",IF(ISNUMBER(F10)=FALSE,1,IF(F10=Tabla13[Cant. Alumnos],"",F10+1))),"")</f>
        <v>9</v>
      </c>
      <c r="G11" t="str">
        <f t="array" ref="G11">IF(Tabla21[[#This Row],[Contador]]="","",IF(Tabla13[Nivel]=BD!$L$1,IFERROR(SMALL(IF(Tabla19[Sala]=$C$2,Tabla19[ID2]),ROW()-2),""),IF(Tabla13[Nivel]=BD!$L$2,IFERROR(SMALL(IF(Tabla199[Sala]=$C$2,Tabla199[ID2]),ROW()-2),""),IFERROR(SMALL(IF(Tabla19912[Sala]=$C$2,Tabla19912[ID2]),ROW()-2),""))))</f>
        <v/>
      </c>
      <c r="H11" t="str">
        <f>IF(Tabla21[[#This Row],[ID]]="","",IF(Tabla13[Nivel]=BD!$L$1,VLOOKUP(Tabla21[[#This Row],[ID]],Tabla19[],4,0),IF(Tabla13[Nivel]=BD!$L$2,VLOOKUP(Tabla21[[#This Row],[ID]],Tabla199[],4,0),VLOOKUP(Tabla21[[#This Row],[ID]],Tabla19912[],4,0))))</f>
        <v/>
      </c>
    </row>
    <row r="12" spans="1:8" x14ac:dyDescent="0.2">
      <c r="B12" t="str">
        <f>IF(Tabla13[Cant. Salas]="","",IF(B11="","",IF(ISNUMBER(B11)=FALSE,1,IF(B11=Tabla13[Cant. Salas],"",B11+1))))</f>
        <v/>
      </c>
      <c r="C12" t="str">
        <f>IF(IF(Tabla12[[#This Row],[Orden]]="","",IF(Tabla13[Nivel]=BD!$L$1,'Filtrar Salas Grado Año'!A8,IF(Tabla13[Nivel]=BD!$L$2,'Filtrar Salas Grado Año'!C8,'Filtrar Salas Grado Año'!E8)))="(en blanco)","",IF(Tabla12[[#This Row],[Orden]]="","",IF(Tabla13[Nivel]=BD!$L$1,'Filtrar Salas Grado Año'!A8,IF(Tabla13[Nivel]=BD!$L$2,'Filtrar Salas Grado Año'!C8,'Filtrar Salas Grado Año'!E8))))</f>
        <v/>
      </c>
      <c r="F12">
        <f>IF(Tabla13[Cant. Alumnos]&gt;1,IF(F11="","",IF(ISNUMBER(F11)=FALSE,1,IF(F11=Tabla13[Cant. Alumnos],"",F11+1))),"")</f>
        <v>10</v>
      </c>
      <c r="G12" t="str">
        <f t="array" ref="G12">IF(Tabla21[[#This Row],[Contador]]="","",IF(Tabla13[Nivel]=BD!$L$1,IFERROR(SMALL(IF(Tabla19[Sala]=$C$2,Tabla19[ID2]),ROW()-2),""),IF(Tabla13[Nivel]=BD!$L$2,IFERROR(SMALL(IF(Tabla199[Sala]=$C$2,Tabla199[ID2]),ROW()-2),""),IFERROR(SMALL(IF(Tabla19912[Sala]=$C$2,Tabla19912[ID2]),ROW()-2),""))))</f>
        <v/>
      </c>
      <c r="H12" t="str">
        <f>IF(Tabla21[[#This Row],[ID]]="","",IF(Tabla13[Nivel]=BD!$L$1,VLOOKUP(Tabla21[[#This Row],[ID]],Tabla19[],4,0),IF(Tabla13[Nivel]=BD!$L$2,VLOOKUP(Tabla21[[#This Row],[ID]],Tabla199[],4,0),VLOOKUP(Tabla21[[#This Row],[ID]],Tabla19912[],4,0))))</f>
        <v/>
      </c>
    </row>
    <row r="13" spans="1:8" x14ac:dyDescent="0.2">
      <c r="B13" t="str">
        <f>IF(Tabla13[Cant. Salas]="","",IF(B12="","",IF(ISNUMBER(B12)=FALSE,1,IF(B12=Tabla13[Cant. Salas],"",B12+1))))</f>
        <v/>
      </c>
      <c r="C13" t="str">
        <f>IF(IF(Tabla12[[#This Row],[Orden]]="","",IF(Tabla13[Nivel]=BD!$L$1,'Filtrar Salas Grado Año'!A9,IF(Tabla13[Nivel]=BD!$L$2,'Filtrar Salas Grado Año'!C9,'Filtrar Salas Grado Año'!E9)))="(en blanco)","",IF(Tabla12[[#This Row],[Orden]]="","",IF(Tabla13[Nivel]=BD!$L$1,'Filtrar Salas Grado Año'!A9,IF(Tabla13[Nivel]=BD!$L$2,'Filtrar Salas Grado Año'!C9,'Filtrar Salas Grado Año'!E9))))</f>
        <v/>
      </c>
      <c r="F13">
        <f>IF(Tabla13[Cant. Alumnos]&gt;1,IF(F12="","",IF(ISNUMBER(F12)=FALSE,1,IF(F12=Tabla13[Cant. Alumnos],"",F12+1))),"")</f>
        <v>11</v>
      </c>
      <c r="G13" t="str">
        <f t="array" ref="G13">IF(Tabla21[[#This Row],[Contador]]="","",IF(Tabla13[Nivel]=BD!$L$1,IFERROR(SMALL(IF(Tabla19[Sala]=$C$2,Tabla19[ID2]),ROW()-2),""),IF(Tabla13[Nivel]=BD!$L$2,IFERROR(SMALL(IF(Tabla199[Sala]=$C$2,Tabla199[ID2]),ROW()-2),""),IFERROR(SMALL(IF(Tabla19912[Sala]=$C$2,Tabla19912[ID2]),ROW()-2),""))))</f>
        <v/>
      </c>
      <c r="H13" t="str">
        <f>IF(Tabla21[[#This Row],[ID]]="","",IF(Tabla13[Nivel]=BD!$L$1,VLOOKUP(Tabla21[[#This Row],[ID]],Tabla19[],4,0),IF(Tabla13[Nivel]=BD!$L$2,VLOOKUP(Tabla21[[#This Row],[ID]],Tabla199[],4,0),VLOOKUP(Tabla21[[#This Row],[ID]],Tabla19912[],4,0))))</f>
        <v/>
      </c>
    </row>
    <row r="14" spans="1:8" x14ac:dyDescent="0.2">
      <c r="B14" t="str">
        <f>IF(Tabla13[Cant. Salas]="","",IF(B13="","",IF(ISNUMBER(B13)=FALSE,1,IF(B13=Tabla13[Cant. Salas],"",B13+1))))</f>
        <v/>
      </c>
      <c r="C14" t="str">
        <f>IF(IF(Tabla12[[#This Row],[Orden]]="","",IF(Tabla13[Nivel]=BD!$L$1,'Filtrar Salas Grado Año'!A10,IF(Tabla13[Nivel]=BD!$L$2,'Filtrar Salas Grado Año'!C10,'Filtrar Salas Grado Año'!E10)))="(en blanco)","",IF(Tabla12[[#This Row],[Orden]]="","",IF(Tabla13[Nivel]=BD!$L$1,'Filtrar Salas Grado Año'!A10,IF(Tabla13[Nivel]=BD!$L$2,'Filtrar Salas Grado Año'!C10,'Filtrar Salas Grado Año'!E10))))</f>
        <v/>
      </c>
      <c r="F14">
        <f>IF(Tabla13[Cant. Alumnos]&gt;1,IF(F13="","",IF(ISNUMBER(F13)=FALSE,1,IF(F13=Tabla13[Cant. Alumnos],"",F13+1))),"")</f>
        <v>12</v>
      </c>
      <c r="G14" t="str">
        <f t="array" ref="G14">IF(Tabla21[[#This Row],[Contador]]="","",IF(Tabla13[Nivel]=BD!$L$1,IFERROR(SMALL(IF(Tabla19[Sala]=$C$2,Tabla19[ID2]),ROW()-2),""),IF(Tabla13[Nivel]=BD!$L$2,IFERROR(SMALL(IF(Tabla199[Sala]=$C$2,Tabla199[ID2]),ROW()-2),""),IFERROR(SMALL(IF(Tabla19912[Sala]=$C$2,Tabla19912[ID2]),ROW()-2),""))))</f>
        <v/>
      </c>
      <c r="H14" t="str">
        <f>IF(Tabla21[[#This Row],[ID]]="","",IF(Tabla13[Nivel]=BD!$L$1,VLOOKUP(Tabla21[[#This Row],[ID]],Tabla19[],4,0),IF(Tabla13[Nivel]=BD!$L$2,VLOOKUP(Tabla21[[#This Row],[ID]],Tabla199[],4,0),VLOOKUP(Tabla21[[#This Row],[ID]],Tabla19912[],4,0))))</f>
        <v/>
      </c>
    </row>
    <row r="15" spans="1:8" x14ac:dyDescent="0.2">
      <c r="B15" t="str">
        <f>IF(Tabla13[Cant. Salas]="","",IF(B14="","",IF(ISNUMBER(B14)=FALSE,1,IF(B14=Tabla13[Cant. Salas],"",B14+1))))</f>
        <v/>
      </c>
      <c r="C15" t="str">
        <f>IF(IF(Tabla12[[#This Row],[Orden]]="","",IF(Tabla13[Nivel]=BD!$L$1,'Filtrar Salas Grado Año'!A11,IF(Tabla13[Nivel]=BD!$L$2,'Filtrar Salas Grado Año'!C11,'Filtrar Salas Grado Año'!E11)))="(en blanco)","",IF(Tabla12[[#This Row],[Orden]]="","",IF(Tabla13[Nivel]=BD!$L$1,'Filtrar Salas Grado Año'!A11,IF(Tabla13[Nivel]=BD!$L$2,'Filtrar Salas Grado Año'!C11,'Filtrar Salas Grado Año'!E11))))</f>
        <v/>
      </c>
      <c r="F15">
        <f>IF(Tabla13[Cant. Alumnos]&gt;1,IF(F14="","",IF(ISNUMBER(F14)=FALSE,1,IF(F14=Tabla13[Cant. Alumnos],"",F14+1))),"")</f>
        <v>13</v>
      </c>
      <c r="G15" t="str">
        <f t="array" ref="G15">IF(Tabla21[[#This Row],[Contador]]="","",IF(Tabla13[Nivel]=BD!$L$1,IFERROR(SMALL(IF(Tabla19[Sala]=$C$2,Tabla19[ID2]),ROW()-2),""),IF(Tabla13[Nivel]=BD!$L$2,IFERROR(SMALL(IF(Tabla199[Sala]=$C$2,Tabla199[ID2]),ROW()-2),""),IFERROR(SMALL(IF(Tabla19912[Sala]=$C$2,Tabla19912[ID2]),ROW()-2),""))))</f>
        <v/>
      </c>
      <c r="H15" t="str">
        <f>IF(Tabla21[[#This Row],[ID]]="","",IF(Tabla13[Nivel]=BD!$L$1,VLOOKUP(Tabla21[[#This Row],[ID]],Tabla19[],4,0),IF(Tabla13[Nivel]=BD!$L$2,VLOOKUP(Tabla21[[#This Row],[ID]],Tabla199[],4,0),VLOOKUP(Tabla21[[#This Row],[ID]],Tabla19912[],4,0))))</f>
        <v/>
      </c>
    </row>
    <row r="16" spans="1:8" x14ac:dyDescent="0.2">
      <c r="B16" t="str">
        <f>IF(Tabla13[Cant. Salas]="","",IF(B15="","",IF(ISNUMBER(B15)=FALSE,1,IF(B15=Tabla13[Cant. Salas],"",B15+1))))</f>
        <v/>
      </c>
      <c r="C16" t="str">
        <f>IF(IF(Tabla12[[#This Row],[Orden]]="","",IF(Tabla13[Nivel]=BD!$L$1,'Filtrar Salas Grado Año'!A12,IF(Tabla13[Nivel]=BD!$L$2,'Filtrar Salas Grado Año'!C12,'Filtrar Salas Grado Año'!E12)))="(en blanco)","",IF(Tabla12[[#This Row],[Orden]]="","",IF(Tabla13[Nivel]=BD!$L$1,'Filtrar Salas Grado Año'!A12,IF(Tabla13[Nivel]=BD!$L$2,'Filtrar Salas Grado Año'!C12,'Filtrar Salas Grado Año'!E12))))</f>
        <v/>
      </c>
      <c r="F16">
        <f>IF(Tabla13[Cant. Alumnos]&gt;1,IF(F15="","",IF(ISNUMBER(F15)=FALSE,1,IF(F15=Tabla13[Cant. Alumnos],"",F15+1))),"")</f>
        <v>14</v>
      </c>
      <c r="G16" t="str">
        <f t="array" ref="G16">IF(Tabla21[[#This Row],[Contador]]="","",IF(Tabla13[Nivel]=BD!$L$1,IFERROR(SMALL(IF(Tabla19[Sala]=$C$2,Tabla19[ID2]),ROW()-2),""),IF(Tabla13[Nivel]=BD!$L$2,IFERROR(SMALL(IF(Tabla199[Sala]=$C$2,Tabla199[ID2]),ROW()-2),""),IFERROR(SMALL(IF(Tabla19912[Sala]=$C$2,Tabla19912[ID2]),ROW()-2),""))))</f>
        <v/>
      </c>
      <c r="H16" t="str">
        <f>IF(Tabla21[[#This Row],[ID]]="","",IF(Tabla13[Nivel]=BD!$L$1,VLOOKUP(Tabla21[[#This Row],[ID]],Tabla19[],4,0),IF(Tabla13[Nivel]=BD!$L$2,VLOOKUP(Tabla21[[#This Row],[ID]],Tabla199[],4,0),VLOOKUP(Tabla21[[#This Row],[ID]],Tabla19912[],4,0))))</f>
        <v/>
      </c>
    </row>
    <row r="17" spans="2:8" x14ac:dyDescent="0.2">
      <c r="B17" t="str">
        <f>IF(Tabla13[Cant. Salas]="","",IF(B16="","",IF(ISNUMBER(B16)=FALSE,1,IF(B16=Tabla13[Cant. Salas],"",B16+1))))</f>
        <v/>
      </c>
      <c r="C17" t="str">
        <f>IF(IF(Tabla12[[#This Row],[Orden]]="","",IF(Tabla13[Nivel]=BD!$L$1,'Filtrar Salas Grado Año'!A13,IF(Tabla13[Nivel]=BD!$L$2,'Filtrar Salas Grado Año'!C13,'Filtrar Salas Grado Año'!E13)))="(en blanco)","",IF(Tabla12[[#This Row],[Orden]]="","",IF(Tabla13[Nivel]=BD!$L$1,'Filtrar Salas Grado Año'!A13,IF(Tabla13[Nivel]=BD!$L$2,'Filtrar Salas Grado Año'!C13,'Filtrar Salas Grado Año'!E13))))</f>
        <v/>
      </c>
      <c r="F17">
        <f>IF(Tabla13[Cant. Alumnos]&gt;1,IF(F16="","",IF(ISNUMBER(F16)=FALSE,1,IF(F16=Tabla13[Cant. Alumnos],"",F16+1))),"")</f>
        <v>15</v>
      </c>
      <c r="G17" t="str">
        <f t="array" ref="G17">IF(Tabla21[[#This Row],[Contador]]="","",IF(Tabla13[Nivel]=BD!$L$1,IFERROR(SMALL(IF(Tabla19[Sala]=$C$2,Tabla19[ID2]),ROW()-2),""),IF(Tabla13[Nivel]=BD!$L$2,IFERROR(SMALL(IF(Tabla199[Sala]=$C$2,Tabla199[ID2]),ROW()-2),""),IFERROR(SMALL(IF(Tabla19912[Sala]=$C$2,Tabla19912[ID2]),ROW()-2),""))))</f>
        <v/>
      </c>
      <c r="H17" t="str">
        <f>IF(Tabla21[[#This Row],[ID]]="","",IF(Tabla13[Nivel]=BD!$L$1,VLOOKUP(Tabla21[[#This Row],[ID]],Tabla19[],4,0),IF(Tabla13[Nivel]=BD!$L$2,VLOOKUP(Tabla21[[#This Row],[ID]],Tabla199[],4,0),VLOOKUP(Tabla21[[#This Row],[ID]],Tabla19912[],4,0))))</f>
        <v/>
      </c>
    </row>
    <row r="18" spans="2:8" x14ac:dyDescent="0.2">
      <c r="B18" t="str">
        <f>IF(Tabla13[Cant. Salas]="","",IF(B17="","",IF(ISNUMBER(B17)=FALSE,1,IF(B17=Tabla13[Cant. Salas],"",B17+1))))</f>
        <v/>
      </c>
      <c r="C18" t="str">
        <f>IF(IF(Tabla12[[#This Row],[Orden]]="","",IF(Tabla13[Nivel]=BD!$L$1,'Filtrar Salas Grado Año'!A14,IF(Tabla13[Nivel]=BD!$L$2,'Filtrar Salas Grado Año'!C14,'Filtrar Salas Grado Año'!E14)))="(en blanco)","",IF(Tabla12[[#This Row],[Orden]]="","",IF(Tabla13[Nivel]=BD!$L$1,'Filtrar Salas Grado Año'!A14,IF(Tabla13[Nivel]=BD!$L$2,'Filtrar Salas Grado Año'!C14,'Filtrar Salas Grado Año'!E14))))</f>
        <v/>
      </c>
      <c r="F18">
        <f>IF(Tabla13[Cant. Alumnos]&gt;1,IF(F17="","",IF(ISNUMBER(F17)=FALSE,1,IF(F17=Tabla13[Cant. Alumnos],"",F17+1))),"")</f>
        <v>16</v>
      </c>
      <c r="G18" t="str">
        <f t="array" ref="G18">IF(Tabla21[[#This Row],[Contador]]="","",IF(Tabla13[Nivel]=BD!$L$1,IFERROR(SMALL(IF(Tabla19[Sala]=$C$2,Tabla19[ID2]),ROW()-2),""),IF(Tabla13[Nivel]=BD!$L$2,IFERROR(SMALL(IF(Tabla199[Sala]=$C$2,Tabla199[ID2]),ROW()-2),""),IFERROR(SMALL(IF(Tabla19912[Sala]=$C$2,Tabla19912[ID2]),ROW()-2),""))))</f>
        <v/>
      </c>
      <c r="H18" t="str">
        <f>IF(Tabla21[[#This Row],[ID]]="","",IF(Tabla13[Nivel]=BD!$L$1,VLOOKUP(Tabla21[[#This Row],[ID]],Tabla19[],4,0),IF(Tabla13[Nivel]=BD!$L$2,VLOOKUP(Tabla21[[#This Row],[ID]],Tabla199[],4,0),VLOOKUP(Tabla21[[#This Row],[ID]],Tabla19912[],4,0))))</f>
        <v/>
      </c>
    </row>
    <row r="19" spans="2:8" x14ac:dyDescent="0.2">
      <c r="B19" t="str">
        <f>IF(Tabla13[Cant. Salas]="","",IF(B18="","",IF(ISNUMBER(B18)=FALSE,1,IF(B18=Tabla13[Cant. Salas],"",B18+1))))</f>
        <v/>
      </c>
      <c r="C19" t="str">
        <f>IF(IF(Tabla12[[#This Row],[Orden]]="","",IF(Tabla13[Nivel]=BD!$L$1,'Filtrar Salas Grado Año'!A15,IF(Tabla13[Nivel]=BD!$L$2,'Filtrar Salas Grado Año'!C15,'Filtrar Salas Grado Año'!E15)))="(en blanco)","",IF(Tabla12[[#This Row],[Orden]]="","",IF(Tabla13[Nivel]=BD!$L$1,'Filtrar Salas Grado Año'!A15,IF(Tabla13[Nivel]=BD!$L$2,'Filtrar Salas Grado Año'!C15,'Filtrar Salas Grado Año'!E15))))</f>
        <v/>
      </c>
      <c r="F19">
        <f>IF(Tabla13[Cant. Alumnos]&gt;1,IF(F18="","",IF(ISNUMBER(F18)=FALSE,1,IF(F18=Tabla13[Cant. Alumnos],"",F18+1))),"")</f>
        <v>17</v>
      </c>
      <c r="G19" t="str">
        <f t="array" ref="G19">IF(Tabla21[[#This Row],[Contador]]="","",IF(Tabla13[Nivel]=BD!$L$1,IFERROR(SMALL(IF(Tabla19[Sala]=$C$2,Tabla19[ID2]),ROW()-2),""),IF(Tabla13[Nivel]=BD!$L$2,IFERROR(SMALL(IF(Tabla199[Sala]=$C$2,Tabla199[ID2]),ROW()-2),""),IFERROR(SMALL(IF(Tabla19912[Sala]=$C$2,Tabla19912[ID2]),ROW()-2),""))))</f>
        <v/>
      </c>
      <c r="H19" t="str">
        <f>IF(Tabla21[[#This Row],[ID]]="","",IF(Tabla13[Nivel]=BD!$L$1,VLOOKUP(Tabla21[[#This Row],[ID]],Tabla19[],4,0),IF(Tabla13[Nivel]=BD!$L$2,VLOOKUP(Tabla21[[#This Row],[ID]],Tabla199[],4,0),VLOOKUP(Tabla21[[#This Row],[ID]],Tabla19912[],4,0))))</f>
        <v/>
      </c>
    </row>
    <row r="20" spans="2:8" x14ac:dyDescent="0.2">
      <c r="B20" t="str">
        <f>IF(Tabla13[Cant. Salas]="","",IF(B19="","",IF(ISNUMBER(B19)=FALSE,1,IF(B19=Tabla13[Cant. Salas],"",B19+1))))</f>
        <v/>
      </c>
      <c r="C20" t="str">
        <f>IF(IF(Tabla12[[#This Row],[Orden]]="","",IF(Tabla13[Nivel]=BD!$L$1,'Filtrar Salas Grado Año'!A16,IF(Tabla13[Nivel]=BD!$L$2,'Filtrar Salas Grado Año'!C16,'Filtrar Salas Grado Año'!E16)))="(en blanco)","",IF(Tabla12[[#This Row],[Orden]]="","",IF(Tabla13[Nivel]=BD!$L$1,'Filtrar Salas Grado Año'!A16,IF(Tabla13[Nivel]=BD!$L$2,'Filtrar Salas Grado Año'!C16,'Filtrar Salas Grado Año'!E16))))</f>
        <v/>
      </c>
      <c r="F20">
        <f>IF(Tabla13[Cant. Alumnos]&gt;1,IF(F19="","",IF(ISNUMBER(F19)=FALSE,1,IF(F19=Tabla13[Cant. Alumnos],"",F19+1))),"")</f>
        <v>18</v>
      </c>
      <c r="G20" t="str">
        <f t="array" ref="G20">IF(Tabla21[[#This Row],[Contador]]="","",IF(Tabla13[Nivel]=BD!$L$1,IFERROR(SMALL(IF(Tabla19[Sala]=$C$2,Tabla19[ID2]),ROW()-2),""),IF(Tabla13[Nivel]=BD!$L$2,IFERROR(SMALL(IF(Tabla199[Sala]=$C$2,Tabla199[ID2]),ROW()-2),""),IFERROR(SMALL(IF(Tabla19912[Sala]=$C$2,Tabla19912[ID2]),ROW()-2),""))))</f>
        <v/>
      </c>
      <c r="H20" t="str">
        <f>IF(Tabla21[[#This Row],[ID]]="","",IF(Tabla13[Nivel]=BD!$L$1,VLOOKUP(Tabla21[[#This Row],[ID]],Tabla19[],4,0),IF(Tabla13[Nivel]=BD!$L$2,VLOOKUP(Tabla21[[#This Row],[ID]],Tabla199[],4,0),VLOOKUP(Tabla21[[#This Row],[ID]],Tabla19912[],4,0))))</f>
        <v/>
      </c>
    </row>
    <row r="21" spans="2:8" x14ac:dyDescent="0.2">
      <c r="B21" s="16" t="str">
        <f>IF(Tabla13[Cant. Salas]="","",IF(B20="","",IF(ISNUMBER(B20)=FALSE,1,IF(B20=Tabla13[Cant. Salas],"",B20+1))))</f>
        <v/>
      </c>
      <c r="C21" t="str">
        <f>IF(IF(Tabla12[[#This Row],[Orden]]="","",IF(Tabla13[Nivel]=BD!$L$1,'Filtrar Salas Grado Año'!A17,IF(Tabla13[Nivel]=BD!$L$2,'Filtrar Salas Grado Año'!C17,'Filtrar Salas Grado Año'!E17)))="(en blanco)","",IF(Tabla12[[#This Row],[Orden]]="","",IF(Tabla13[Nivel]=BD!$L$1,'Filtrar Salas Grado Año'!A17,IF(Tabla13[Nivel]=BD!$L$2,'Filtrar Salas Grado Año'!C17,'Filtrar Salas Grado Año'!E17))))</f>
        <v/>
      </c>
      <c r="F21">
        <f>IF(Tabla13[Cant. Alumnos]&gt;1,IF(F20="","",IF(ISNUMBER(F20)=FALSE,1,IF(F20=Tabla13[Cant. Alumnos],"",F20+1))),"")</f>
        <v>19</v>
      </c>
      <c r="G21" t="str">
        <f t="array" ref="G21">IF(Tabla21[[#This Row],[Contador]]="","",IF(Tabla13[Nivel]=BD!$L$1,IFERROR(SMALL(IF(Tabla19[Sala]=$C$2,Tabla19[ID2]),ROW()-2),""),IF(Tabla13[Nivel]=BD!$L$2,IFERROR(SMALL(IF(Tabla199[Sala]=$C$2,Tabla199[ID2]),ROW()-2),""),IFERROR(SMALL(IF(Tabla19912[Sala]=$C$2,Tabla19912[ID2]),ROW()-2),""))))</f>
        <v/>
      </c>
      <c r="H21" t="str">
        <f>IF(Tabla21[[#This Row],[ID]]="","",IF(Tabla13[Nivel]=BD!$L$1,VLOOKUP(Tabla21[[#This Row],[ID]],Tabla19[],4,0),IF(Tabla13[Nivel]=BD!$L$2,VLOOKUP(Tabla21[[#This Row],[ID]],Tabla199[],4,0),VLOOKUP(Tabla21[[#This Row],[ID]],Tabla19912[],4,0))))</f>
        <v/>
      </c>
    </row>
    <row r="22" spans="2:8" x14ac:dyDescent="0.2">
      <c r="B22" s="16" t="str">
        <f>IF(Tabla13[Cant. Salas]="","",IF(B21="","",IF(ISNUMBER(B21)=FALSE,1,IF(B21=Tabla13[Cant. Salas],"",B21+1))))</f>
        <v/>
      </c>
      <c r="C22" t="str">
        <f>IF(IF(Tabla12[[#This Row],[Orden]]="","",IF(Tabla13[Nivel]=BD!$L$1,'Filtrar Salas Grado Año'!A18,IF(Tabla13[Nivel]=BD!$L$2,'Filtrar Salas Grado Año'!C18,'Filtrar Salas Grado Año'!E18)))="(en blanco)","",IF(Tabla12[[#This Row],[Orden]]="","",IF(Tabla13[Nivel]=BD!$L$1,'Filtrar Salas Grado Año'!A18,IF(Tabla13[Nivel]=BD!$L$2,'Filtrar Salas Grado Año'!C18,'Filtrar Salas Grado Año'!E18))))</f>
        <v/>
      </c>
      <c r="F22">
        <f>IF(Tabla13[Cant. Alumnos]&gt;1,IF(F21="","",IF(ISNUMBER(F21)=FALSE,1,IF(F21=Tabla13[Cant. Alumnos],"",F21+1))),"")</f>
        <v>20</v>
      </c>
      <c r="G22" t="str">
        <f t="array" ref="G22">IF(Tabla21[[#This Row],[Contador]]="","",IF(Tabla13[Nivel]=BD!$L$1,IFERROR(SMALL(IF(Tabla19[Sala]=$C$2,Tabla19[ID2]),ROW()-2),""),IF(Tabla13[Nivel]=BD!$L$2,IFERROR(SMALL(IF(Tabla199[Sala]=$C$2,Tabla199[ID2]),ROW()-2),""),IFERROR(SMALL(IF(Tabla19912[Sala]=$C$2,Tabla19912[ID2]),ROW()-2),""))))</f>
        <v/>
      </c>
      <c r="H22" t="str">
        <f>IF(Tabla21[[#This Row],[ID]]="","",IF(Tabla13[Nivel]=BD!$L$1,VLOOKUP(Tabla21[[#This Row],[ID]],Tabla19[],4,0),IF(Tabla13[Nivel]=BD!$L$2,VLOOKUP(Tabla21[[#This Row],[ID]],Tabla199[],4,0),VLOOKUP(Tabla21[[#This Row],[ID]],Tabla19912[],4,0))))</f>
        <v/>
      </c>
    </row>
    <row r="23" spans="2:8" x14ac:dyDescent="0.2">
      <c r="B23" s="16" t="str">
        <f>IF(Tabla13[Cant. Salas]="","",IF(B22="","",IF(ISNUMBER(B22)=FALSE,1,IF(B22=Tabla13[Cant. Salas],"",B22+1))))</f>
        <v/>
      </c>
      <c r="C23" t="str">
        <f>IF(IF(Tabla12[[#This Row],[Orden]]="","",IF(Tabla13[Nivel]=BD!$L$1,'Filtrar Salas Grado Año'!A19,IF(Tabla13[Nivel]=BD!$L$2,'Filtrar Salas Grado Año'!C19,'Filtrar Salas Grado Año'!E19)))="(en blanco)","",IF(Tabla12[[#This Row],[Orden]]="","",IF(Tabla13[Nivel]=BD!$L$1,'Filtrar Salas Grado Año'!A19,IF(Tabla13[Nivel]=BD!$L$2,'Filtrar Salas Grado Año'!C19,'Filtrar Salas Grado Año'!E19))))</f>
        <v/>
      </c>
      <c r="F23">
        <f>IF(Tabla13[Cant. Alumnos]&gt;1,IF(F22="","",IF(ISNUMBER(F22)=FALSE,1,IF(F22=Tabla13[Cant. Alumnos],"",F22+1))),"")</f>
        <v>21</v>
      </c>
      <c r="G23" t="str">
        <f t="array" ref="G23">IF(Tabla21[[#This Row],[Contador]]="","",IF(Tabla13[Nivel]=BD!$L$1,IFERROR(SMALL(IF(Tabla19[Sala]=$C$2,Tabla19[ID2]),ROW()-2),""),IF(Tabla13[Nivel]=BD!$L$2,IFERROR(SMALL(IF(Tabla199[Sala]=$C$2,Tabla199[ID2]),ROW()-2),""),IFERROR(SMALL(IF(Tabla19912[Sala]=$C$2,Tabla19912[ID2]),ROW()-2),""))))</f>
        <v/>
      </c>
      <c r="H23" t="str">
        <f>IF(Tabla21[[#This Row],[ID]]="","",IF(Tabla13[Nivel]=BD!$L$1,VLOOKUP(Tabla21[[#This Row],[ID]],Tabla19[],4,0),IF(Tabla13[Nivel]=BD!$L$2,VLOOKUP(Tabla21[[#This Row],[ID]],Tabla199[],4,0),VLOOKUP(Tabla21[[#This Row],[ID]],Tabla19912[],4,0))))</f>
        <v/>
      </c>
    </row>
    <row r="24" spans="2:8" x14ac:dyDescent="0.2">
      <c r="B24" s="16" t="str">
        <f>IF(Tabla13[Cant. Salas]="","",IF(B23="","",IF(ISNUMBER(B23)=FALSE,1,IF(B23=Tabla13[Cant. Salas],"",B23+1))))</f>
        <v/>
      </c>
      <c r="C24" t="str">
        <f>IF(IF(Tabla12[[#This Row],[Orden]]="","",IF(Tabla13[Nivel]=BD!$L$1,'Filtrar Salas Grado Año'!A20,IF(Tabla13[Nivel]=BD!$L$2,'Filtrar Salas Grado Año'!C20,'Filtrar Salas Grado Año'!E20)))="(en blanco)","",IF(Tabla12[[#This Row],[Orden]]="","",IF(Tabla13[Nivel]=BD!$L$1,'Filtrar Salas Grado Año'!A20,IF(Tabla13[Nivel]=BD!$L$2,'Filtrar Salas Grado Año'!C20,'Filtrar Salas Grado Año'!E20))))</f>
        <v/>
      </c>
      <c r="F24">
        <f>IF(Tabla13[Cant. Alumnos]&gt;1,IF(F23="","",IF(ISNUMBER(F23)=FALSE,1,IF(F23=Tabla13[Cant. Alumnos],"",F23+1))),"")</f>
        <v>22</v>
      </c>
      <c r="G24" t="str">
        <f t="array" ref="G24">IF(Tabla21[[#This Row],[Contador]]="","",IF(Tabla13[Nivel]=BD!$L$1,IFERROR(SMALL(IF(Tabla19[Sala]=$C$2,Tabla19[ID2]),ROW()-2),""),IF(Tabla13[Nivel]=BD!$L$2,IFERROR(SMALL(IF(Tabla199[Sala]=$C$2,Tabla199[ID2]),ROW()-2),""),IFERROR(SMALL(IF(Tabla19912[Sala]=$C$2,Tabla19912[ID2]),ROW()-2),""))))</f>
        <v/>
      </c>
      <c r="H24" t="str">
        <f>IF(Tabla21[[#This Row],[ID]]="","",IF(Tabla13[Nivel]=BD!$L$1,VLOOKUP(Tabla21[[#This Row],[ID]],Tabla19[],4,0),IF(Tabla13[Nivel]=BD!$L$2,VLOOKUP(Tabla21[[#This Row],[ID]],Tabla199[],4,0),VLOOKUP(Tabla21[[#This Row],[ID]],Tabla19912[],4,0))))</f>
        <v/>
      </c>
    </row>
    <row r="25" spans="2:8" x14ac:dyDescent="0.2">
      <c r="B25" s="16" t="str">
        <f>IF(Tabla13[Cant. Salas]="","",IF(B24="","",IF(ISNUMBER(B24)=FALSE,1,IF(B24=Tabla13[Cant. Salas],"",B24+1))))</f>
        <v/>
      </c>
      <c r="C25" t="str">
        <f>IF(IF(Tabla12[[#This Row],[Orden]]="","",IF(Tabla13[Nivel]=BD!$L$1,'Filtrar Salas Grado Año'!A21,IF(Tabla13[Nivel]=BD!$L$2,'Filtrar Salas Grado Año'!C21,'Filtrar Salas Grado Año'!E21)))="(en blanco)","",IF(Tabla12[[#This Row],[Orden]]="","",IF(Tabla13[Nivel]=BD!$L$1,'Filtrar Salas Grado Año'!A21,IF(Tabla13[Nivel]=BD!$L$2,'Filtrar Salas Grado Año'!C21,'Filtrar Salas Grado Año'!E21))))</f>
        <v/>
      </c>
      <c r="F25">
        <f>IF(Tabla13[Cant. Alumnos]&gt;1,IF(F24="","",IF(ISNUMBER(F24)=FALSE,1,IF(F24=Tabla13[Cant. Alumnos],"",F24+1))),"")</f>
        <v>23</v>
      </c>
      <c r="G25" t="str">
        <f t="array" ref="G25">IF(Tabla21[[#This Row],[Contador]]="","",IF(Tabla13[Nivel]=BD!$L$1,IFERROR(SMALL(IF(Tabla19[Sala]=$C$2,Tabla19[ID2]),ROW()-2),""),IF(Tabla13[Nivel]=BD!$L$2,IFERROR(SMALL(IF(Tabla199[Sala]=$C$2,Tabla199[ID2]),ROW()-2),""),IFERROR(SMALL(IF(Tabla19912[Sala]=$C$2,Tabla19912[ID2]),ROW()-2),""))))</f>
        <v/>
      </c>
      <c r="H25" t="str">
        <f>IF(Tabla21[[#This Row],[ID]]="","",IF(Tabla13[Nivel]=BD!$L$1,VLOOKUP(Tabla21[[#This Row],[ID]],Tabla19[],4,0),IF(Tabla13[Nivel]=BD!$L$2,VLOOKUP(Tabla21[[#This Row],[ID]],Tabla199[],4,0),VLOOKUP(Tabla21[[#This Row],[ID]],Tabla19912[],4,0))))</f>
        <v/>
      </c>
    </row>
    <row r="26" spans="2:8" x14ac:dyDescent="0.2">
      <c r="B26" s="16" t="str">
        <f>IF(Tabla13[Cant. Salas]="","",IF(B25="","",IF(ISNUMBER(B25)=FALSE,1,IF(B25=Tabla13[Cant. Salas],"",B25+1))))</f>
        <v/>
      </c>
      <c r="C26" t="str">
        <f>IF(IF(Tabla12[[#This Row],[Orden]]="","",IF(Tabla13[Nivel]=BD!$L$1,'Filtrar Salas Grado Año'!A22,IF(Tabla13[Nivel]=BD!$L$2,'Filtrar Salas Grado Año'!C22,'Filtrar Salas Grado Año'!E22)))="(en blanco)","",IF(Tabla12[[#This Row],[Orden]]="","",IF(Tabla13[Nivel]=BD!$L$1,'Filtrar Salas Grado Año'!A22,IF(Tabla13[Nivel]=BD!$L$2,'Filtrar Salas Grado Año'!C22,'Filtrar Salas Grado Año'!E22))))</f>
        <v/>
      </c>
      <c r="F26">
        <f>IF(Tabla13[Cant. Alumnos]&gt;1,IF(F25="","",IF(ISNUMBER(F25)=FALSE,1,IF(F25=Tabla13[Cant. Alumnos],"",F25+1))),"")</f>
        <v>24</v>
      </c>
      <c r="G26" t="str">
        <f t="array" ref="G26">IF(Tabla21[[#This Row],[Contador]]="","",IF(Tabla13[Nivel]=BD!$L$1,IFERROR(SMALL(IF(Tabla19[Sala]=$C$2,Tabla19[ID2]),ROW()-2),""),IF(Tabla13[Nivel]=BD!$L$2,IFERROR(SMALL(IF(Tabla199[Sala]=$C$2,Tabla199[ID2]),ROW()-2),""),IFERROR(SMALL(IF(Tabla19912[Sala]=$C$2,Tabla19912[ID2]),ROW()-2),""))))</f>
        <v/>
      </c>
      <c r="H26" t="str">
        <f>IF(Tabla21[[#This Row],[ID]]="","",IF(Tabla13[Nivel]=BD!$L$1,VLOOKUP(Tabla21[[#This Row],[ID]],Tabla19[],4,0),IF(Tabla13[Nivel]=BD!$L$2,VLOOKUP(Tabla21[[#This Row],[ID]],Tabla199[],4,0),VLOOKUP(Tabla21[[#This Row],[ID]],Tabla19912[],4,0))))</f>
        <v/>
      </c>
    </row>
    <row r="27" spans="2:8" x14ac:dyDescent="0.2">
      <c r="B27" s="16" t="str">
        <f>IF(Tabla13[Cant. Salas]="","",IF(B26="","",IF(ISNUMBER(B26)=FALSE,1,IF(B26=Tabla13[Cant. Salas],"",B26+1))))</f>
        <v/>
      </c>
      <c r="C27" t="str">
        <f>IF(IF(Tabla12[[#This Row],[Orden]]="","",IF(Tabla13[Nivel]=BD!$L$1,'Filtrar Salas Grado Año'!A23,IF(Tabla13[Nivel]=BD!$L$2,'Filtrar Salas Grado Año'!C23,'Filtrar Salas Grado Año'!E23)))="(en blanco)","",IF(Tabla12[[#This Row],[Orden]]="","",IF(Tabla13[Nivel]=BD!$L$1,'Filtrar Salas Grado Año'!A23,IF(Tabla13[Nivel]=BD!$L$2,'Filtrar Salas Grado Año'!C23,'Filtrar Salas Grado Año'!E23))))</f>
        <v/>
      </c>
      <c r="F27">
        <f>IF(Tabla13[Cant. Alumnos]&gt;1,IF(F26="","",IF(ISNUMBER(F26)=FALSE,1,IF(F26=Tabla13[Cant. Alumnos],"",F26+1))),"")</f>
        <v>25</v>
      </c>
      <c r="G27" t="str">
        <f t="array" ref="G27">IF(Tabla21[[#This Row],[Contador]]="","",IF(Tabla13[Nivel]=BD!$L$1,IFERROR(SMALL(IF(Tabla19[Sala]=$C$2,Tabla19[ID2]),ROW()-2),""),IF(Tabla13[Nivel]=BD!$L$2,IFERROR(SMALL(IF(Tabla199[Sala]=$C$2,Tabla199[ID2]),ROW()-2),""),IFERROR(SMALL(IF(Tabla19912[Sala]=$C$2,Tabla19912[ID2]),ROW()-2),""))))</f>
        <v/>
      </c>
      <c r="H27" t="str">
        <f>IF(Tabla21[[#This Row],[ID]]="","",IF(Tabla13[Nivel]=BD!$L$1,VLOOKUP(Tabla21[[#This Row],[ID]],Tabla19[],4,0),IF(Tabla13[Nivel]=BD!$L$2,VLOOKUP(Tabla21[[#This Row],[ID]],Tabla199[],4,0),VLOOKUP(Tabla21[[#This Row],[ID]],Tabla19912[],4,0))))</f>
        <v/>
      </c>
    </row>
    <row r="28" spans="2:8" x14ac:dyDescent="0.2">
      <c r="B28" s="16" t="str">
        <f>IF(Tabla13[Cant. Salas]="","",IF(B27="","",IF(ISNUMBER(B27)=FALSE,1,IF(B27=Tabla13[Cant. Salas],"",B27+1))))</f>
        <v/>
      </c>
      <c r="C28" t="str">
        <f>IF(IF(Tabla12[[#This Row],[Orden]]="","",IF(Tabla13[Nivel]=BD!$L$1,'Filtrar Salas Grado Año'!A24,IF(Tabla13[Nivel]=BD!$L$2,'Filtrar Salas Grado Año'!C24,'Filtrar Salas Grado Año'!E24)))="(en blanco)","",IF(Tabla12[[#This Row],[Orden]]="","",IF(Tabla13[Nivel]=BD!$L$1,'Filtrar Salas Grado Año'!A24,IF(Tabla13[Nivel]=BD!$L$2,'Filtrar Salas Grado Año'!C24,'Filtrar Salas Grado Año'!E24))))</f>
        <v/>
      </c>
      <c r="F28">
        <f>IF(Tabla13[Cant. Alumnos]&gt;1,IF(F27="","",IF(ISNUMBER(F27)=FALSE,1,IF(F27=Tabla13[Cant. Alumnos],"",F27+1))),"")</f>
        <v>26</v>
      </c>
      <c r="G28" t="str">
        <f t="array" ref="G28">IF(Tabla21[[#This Row],[Contador]]="","",IF(Tabla13[Nivel]=BD!$L$1,IFERROR(SMALL(IF(Tabla19[Sala]=$C$2,Tabla19[ID2]),ROW()-2),""),IF(Tabla13[Nivel]=BD!$L$2,IFERROR(SMALL(IF(Tabla199[Sala]=$C$2,Tabla199[ID2]),ROW()-2),""),IFERROR(SMALL(IF(Tabla19912[Sala]=$C$2,Tabla19912[ID2]),ROW()-2),""))))</f>
        <v/>
      </c>
      <c r="H28" t="str">
        <f>IF(Tabla21[[#This Row],[ID]]="","",IF(Tabla13[Nivel]=BD!$L$1,VLOOKUP(Tabla21[[#This Row],[ID]],Tabla19[],4,0),IF(Tabla13[Nivel]=BD!$L$2,VLOOKUP(Tabla21[[#This Row],[ID]],Tabla199[],4,0),VLOOKUP(Tabla21[[#This Row],[ID]],Tabla19912[],4,0))))</f>
        <v/>
      </c>
    </row>
    <row r="29" spans="2:8" x14ac:dyDescent="0.2">
      <c r="B29" s="16" t="str">
        <f>IF(Tabla13[Cant. Salas]="","",IF(B28="","",IF(ISNUMBER(B28)=FALSE,1,IF(B28=Tabla13[Cant. Salas],"",B28+1))))</f>
        <v/>
      </c>
      <c r="C29" t="str">
        <f>IF(IF(Tabla12[[#This Row],[Orden]]="","",IF(Tabla13[Nivel]=BD!$L$1,'Filtrar Salas Grado Año'!A25,IF(Tabla13[Nivel]=BD!$L$2,'Filtrar Salas Grado Año'!C25,'Filtrar Salas Grado Año'!E25)))="(en blanco)","",IF(Tabla12[[#This Row],[Orden]]="","",IF(Tabla13[Nivel]=BD!$L$1,'Filtrar Salas Grado Año'!A25,IF(Tabla13[Nivel]=BD!$L$2,'Filtrar Salas Grado Año'!C25,'Filtrar Salas Grado Año'!E25))))</f>
        <v/>
      </c>
      <c r="F29">
        <f>IF(Tabla13[Cant. Alumnos]&gt;1,IF(F28="","",IF(ISNUMBER(F28)=FALSE,1,IF(F28=Tabla13[Cant. Alumnos],"",F28+1))),"")</f>
        <v>27</v>
      </c>
      <c r="G29" t="str">
        <f t="array" ref="G29">IF(Tabla21[[#This Row],[Contador]]="","",IF(Tabla13[Nivel]=BD!$L$1,IFERROR(SMALL(IF(Tabla19[Sala]=$C$2,Tabla19[ID2]),ROW()-2),""),IF(Tabla13[Nivel]=BD!$L$2,IFERROR(SMALL(IF(Tabla199[Sala]=$C$2,Tabla199[ID2]),ROW()-2),""),IFERROR(SMALL(IF(Tabla19912[Sala]=$C$2,Tabla19912[ID2]),ROW()-2),""))))</f>
        <v/>
      </c>
      <c r="H29" t="str">
        <f>IF(Tabla21[[#This Row],[ID]]="","",IF(Tabla13[Nivel]=BD!$L$1,VLOOKUP(Tabla21[[#This Row],[ID]],Tabla19[],4,0),IF(Tabla13[Nivel]=BD!$L$2,VLOOKUP(Tabla21[[#This Row],[ID]],Tabla199[],4,0),VLOOKUP(Tabla21[[#This Row],[ID]],Tabla19912[],4,0))))</f>
        <v/>
      </c>
    </row>
    <row r="30" spans="2:8" x14ac:dyDescent="0.2">
      <c r="F30">
        <f>IF(Tabla13[Cant. Alumnos]&gt;1,IF(F29="","",IF(ISNUMBER(F29)=FALSE,1,IF(F29=Tabla13[Cant. Alumnos],"",F29+1))),"")</f>
        <v>28</v>
      </c>
      <c r="G30" t="str">
        <f t="array" ref="G30">IF(Tabla21[[#This Row],[Contador]]="","",IF(Tabla13[Nivel]=BD!$L$1,IFERROR(SMALL(IF(Tabla19[Sala]=$C$2,Tabla19[ID2]),ROW()-2),""),IF(Tabla13[Nivel]=BD!$L$2,IFERROR(SMALL(IF(Tabla199[Sala]=$C$2,Tabla199[ID2]),ROW()-2),""),IFERROR(SMALL(IF(Tabla19912[Sala]=$C$2,Tabla19912[ID2]),ROW()-2),""))))</f>
        <v/>
      </c>
      <c r="H30" t="str">
        <f>IF(Tabla21[[#This Row],[ID]]="","",IF(Tabla13[Nivel]=BD!$L$1,VLOOKUP(Tabla21[[#This Row],[ID]],Tabla19[],4,0),IF(Tabla13[Nivel]=BD!$L$2,VLOOKUP(Tabla21[[#This Row],[ID]],Tabla199[],4,0),VLOOKUP(Tabla21[[#This Row],[ID]],Tabla19912[],4,0))))</f>
        <v/>
      </c>
    </row>
    <row r="31" spans="2:8" x14ac:dyDescent="0.2">
      <c r="F31">
        <f>IF(Tabla13[Cant. Alumnos]&gt;1,IF(F30="","",IF(ISNUMBER(F30)=FALSE,1,IF(F30=Tabla13[Cant. Alumnos],"",F30+1))),"")</f>
        <v>29</v>
      </c>
      <c r="G31" t="str">
        <f t="array" ref="G31">IF(Tabla21[[#This Row],[Contador]]="","",IF(Tabla13[Nivel]=BD!$L$1,IFERROR(SMALL(IF(Tabla19[Sala]=$C$2,Tabla19[ID2]),ROW()-2),""),IF(Tabla13[Nivel]=BD!$L$2,IFERROR(SMALL(IF(Tabla199[Sala]=$C$2,Tabla199[ID2]),ROW()-2),""),IFERROR(SMALL(IF(Tabla19912[Sala]=$C$2,Tabla19912[ID2]),ROW()-2),""))))</f>
        <v/>
      </c>
      <c r="H31" t="str">
        <f>IF(Tabla21[[#This Row],[ID]]="","",IF(Tabla13[Nivel]=BD!$L$1,VLOOKUP(Tabla21[[#This Row],[ID]],Tabla19[],4,0),IF(Tabla13[Nivel]=BD!$L$2,VLOOKUP(Tabla21[[#This Row],[ID]],Tabla199[],4,0),VLOOKUP(Tabla21[[#This Row],[ID]],Tabla19912[],4,0))))</f>
        <v/>
      </c>
    </row>
    <row r="32" spans="2:8" x14ac:dyDescent="0.2">
      <c r="F32">
        <f>IF(Tabla13[Cant. Alumnos]&gt;1,IF(F31="","",IF(ISNUMBER(F31)=FALSE,1,IF(F31=Tabla13[Cant. Alumnos],"",F31+1))),"")</f>
        <v>30</v>
      </c>
      <c r="G32" t="str">
        <f t="array" ref="G32">IF(Tabla21[[#This Row],[Contador]]="","",IF(Tabla13[Nivel]=BD!$L$1,IFERROR(SMALL(IF(Tabla19[Sala]=$C$2,Tabla19[ID2]),ROW()-2),""),IF(Tabla13[Nivel]=BD!$L$2,IFERROR(SMALL(IF(Tabla199[Sala]=$C$2,Tabla199[ID2]),ROW()-2),""),IFERROR(SMALL(IF(Tabla19912[Sala]=$C$2,Tabla19912[ID2]),ROW()-2),""))))</f>
        <v/>
      </c>
      <c r="H32" t="str">
        <f>IF(Tabla21[[#This Row],[ID]]="","",IF(Tabla13[Nivel]=BD!$L$1,VLOOKUP(Tabla21[[#This Row],[ID]],Tabla19[],4,0),IF(Tabla13[Nivel]=BD!$L$2,VLOOKUP(Tabla21[[#This Row],[ID]],Tabla199[],4,0),VLOOKUP(Tabla21[[#This Row],[ID]],Tabla19912[],4,0))))</f>
        <v/>
      </c>
    </row>
    <row r="33" spans="6:8" x14ac:dyDescent="0.2">
      <c r="F33">
        <f>IF(Tabla13[Cant. Alumnos]&gt;1,IF(F32="","",IF(ISNUMBER(F32)=FALSE,1,IF(F32=Tabla13[Cant. Alumnos],"",F32+1))),"")</f>
        <v>31</v>
      </c>
      <c r="G33" t="str">
        <f t="array" ref="G33">IF(Tabla21[[#This Row],[Contador]]="","",IF(Tabla13[Nivel]=BD!$L$1,IFERROR(SMALL(IF(Tabla19[Sala]=$C$2,Tabla19[ID2]),ROW()-2),""),IF(Tabla13[Nivel]=BD!$L$2,IFERROR(SMALL(IF(Tabla199[Sala]=$C$2,Tabla199[ID2]),ROW()-2),""),IFERROR(SMALL(IF(Tabla19912[Sala]=$C$2,Tabla19912[ID2]),ROW()-2),""))))</f>
        <v/>
      </c>
      <c r="H33" t="str">
        <f>IF(Tabla21[[#This Row],[ID]]="","",IF(Tabla13[Nivel]=BD!$L$1,VLOOKUP(Tabla21[[#This Row],[ID]],Tabla19[],4,0),IF(Tabla13[Nivel]=BD!$L$2,VLOOKUP(Tabla21[[#This Row],[ID]],Tabla199[],4,0),VLOOKUP(Tabla21[[#This Row],[ID]],Tabla19912[],4,0))))</f>
        <v/>
      </c>
    </row>
    <row r="34" spans="6:8" x14ac:dyDescent="0.2">
      <c r="F34">
        <f>IF(Tabla13[Cant. Alumnos]&gt;1,IF(F33="","",IF(ISNUMBER(F33)=FALSE,1,IF(F33=Tabla13[Cant. Alumnos],"",F33+1))),"")</f>
        <v>32</v>
      </c>
      <c r="G34" t="str">
        <f t="array" ref="G34">IF(Tabla21[[#This Row],[Contador]]="","",IF(Tabla13[Nivel]=BD!$L$1,IFERROR(SMALL(IF(Tabla19[Sala]=$C$2,Tabla19[ID2]),ROW()-2),""),IF(Tabla13[Nivel]=BD!$L$2,IFERROR(SMALL(IF(Tabla199[Sala]=$C$2,Tabla199[ID2]),ROW()-2),""),IFERROR(SMALL(IF(Tabla19912[Sala]=$C$2,Tabla19912[ID2]),ROW()-2),""))))</f>
        <v/>
      </c>
      <c r="H34" t="str">
        <f>IF(Tabla21[[#This Row],[ID]]="","",IF(Tabla13[Nivel]=BD!$L$1,VLOOKUP(Tabla21[[#This Row],[ID]],Tabla19[],4,0),IF(Tabla13[Nivel]=BD!$L$2,VLOOKUP(Tabla21[[#This Row],[ID]],Tabla199[],4,0),VLOOKUP(Tabla21[[#This Row],[ID]],Tabla19912[],4,0))))</f>
        <v/>
      </c>
    </row>
    <row r="35" spans="6:8" x14ac:dyDescent="0.2">
      <c r="F35">
        <f>IF(Tabla13[Cant. Alumnos]&gt;1,IF(F34="","",IF(ISNUMBER(F34)=FALSE,1,IF(F34=Tabla13[Cant. Alumnos],"",F34+1))),"")</f>
        <v>33</v>
      </c>
      <c r="G35" t="str">
        <f t="array" ref="G35">IF(Tabla21[[#This Row],[Contador]]="","",IF(Tabla13[Nivel]=BD!$L$1,IFERROR(SMALL(IF(Tabla19[Sala]=$C$2,Tabla19[ID2]),ROW()-2),""),IF(Tabla13[Nivel]=BD!$L$2,IFERROR(SMALL(IF(Tabla199[Sala]=$C$2,Tabla199[ID2]),ROW()-2),""),IFERROR(SMALL(IF(Tabla19912[Sala]=$C$2,Tabla19912[ID2]),ROW()-2),""))))</f>
        <v/>
      </c>
      <c r="H35" t="str">
        <f>IF(Tabla21[[#This Row],[ID]]="","",IF(Tabla13[Nivel]=BD!$L$1,VLOOKUP(Tabla21[[#This Row],[ID]],Tabla19[],4,0),IF(Tabla13[Nivel]=BD!$L$2,VLOOKUP(Tabla21[[#This Row],[ID]],Tabla199[],4,0),VLOOKUP(Tabla21[[#This Row],[ID]],Tabla19912[],4,0))))</f>
        <v/>
      </c>
    </row>
    <row r="36" spans="6:8" x14ac:dyDescent="0.2">
      <c r="F36">
        <f>IF(Tabla13[Cant. Alumnos]&gt;1,IF(F35="","",IF(ISNUMBER(F35)=FALSE,1,IF(F35=Tabla13[Cant. Alumnos],"",F35+1))),"")</f>
        <v>34</v>
      </c>
      <c r="G36" t="str">
        <f t="array" ref="G36">IF(Tabla21[[#This Row],[Contador]]="","",IF(Tabla13[Nivel]=BD!$L$1,IFERROR(SMALL(IF(Tabla19[Sala]=$C$2,Tabla19[ID2]),ROW()-2),""),IF(Tabla13[Nivel]=BD!$L$2,IFERROR(SMALL(IF(Tabla199[Sala]=$C$2,Tabla199[ID2]),ROW()-2),""),IFERROR(SMALL(IF(Tabla19912[Sala]=$C$2,Tabla19912[ID2]),ROW()-2),""))))</f>
        <v/>
      </c>
      <c r="H36" t="str">
        <f>IF(Tabla21[[#This Row],[ID]]="","",IF(Tabla13[Nivel]=BD!$L$1,VLOOKUP(Tabla21[[#This Row],[ID]],Tabla19[],4,0),IF(Tabla13[Nivel]=BD!$L$2,VLOOKUP(Tabla21[[#This Row],[ID]],Tabla199[],4,0),VLOOKUP(Tabla21[[#This Row],[ID]],Tabla19912[],4,0))))</f>
        <v/>
      </c>
    </row>
    <row r="37" spans="6:8" x14ac:dyDescent="0.2">
      <c r="F37">
        <f>IF(Tabla13[Cant. Alumnos]&gt;1,IF(F36="","",IF(ISNUMBER(F36)=FALSE,1,IF(F36=Tabla13[Cant. Alumnos],"",F36+1))),"")</f>
        <v>35</v>
      </c>
      <c r="G37" t="str">
        <f t="array" ref="G37">IF(Tabla21[[#This Row],[Contador]]="","",IF(Tabla13[Nivel]=BD!$L$1,IFERROR(SMALL(IF(Tabla19[Sala]=$C$2,Tabla19[ID2]),ROW()-2),""),IF(Tabla13[Nivel]=BD!$L$2,IFERROR(SMALL(IF(Tabla199[Sala]=$C$2,Tabla199[ID2]),ROW()-2),""),IFERROR(SMALL(IF(Tabla19912[Sala]=$C$2,Tabla19912[ID2]),ROW()-2),""))))</f>
        <v/>
      </c>
      <c r="H37" t="str">
        <f>IF(Tabla21[[#This Row],[ID]]="","",IF(Tabla13[Nivel]=BD!$L$1,VLOOKUP(Tabla21[[#This Row],[ID]],Tabla19[],4,0),IF(Tabla13[Nivel]=BD!$L$2,VLOOKUP(Tabla21[[#This Row],[ID]],Tabla199[],4,0),VLOOKUP(Tabla21[[#This Row],[ID]],Tabla19912[],4,0))))</f>
        <v/>
      </c>
    </row>
    <row r="38" spans="6:8" x14ac:dyDescent="0.2">
      <c r="F38">
        <f>IF(Tabla13[Cant. Alumnos]&gt;1,IF(F37="","",IF(ISNUMBER(F37)=FALSE,1,IF(F37=Tabla13[Cant. Alumnos],"",F37+1))),"")</f>
        <v>36</v>
      </c>
      <c r="G38" t="str">
        <f t="array" ref="G38">IF(Tabla21[[#This Row],[Contador]]="","",IF(Tabla13[Nivel]=BD!$L$1,IFERROR(SMALL(IF(Tabla19[Sala]=$C$2,Tabla19[ID2]),ROW()-2),""),IF(Tabla13[Nivel]=BD!$L$2,IFERROR(SMALL(IF(Tabla199[Sala]=$C$2,Tabla199[ID2]),ROW()-2),""),IFERROR(SMALL(IF(Tabla19912[Sala]=$C$2,Tabla19912[ID2]),ROW()-2),""))))</f>
        <v/>
      </c>
      <c r="H38" t="str">
        <f>IF(Tabla21[[#This Row],[ID]]="","",IF(Tabla13[Nivel]=BD!$L$1,VLOOKUP(Tabla21[[#This Row],[ID]],Tabla19[],4,0),IF(Tabla13[Nivel]=BD!$L$2,VLOOKUP(Tabla21[[#This Row],[ID]],Tabla199[],4,0),VLOOKUP(Tabla21[[#This Row],[ID]],Tabla19912[],4,0))))</f>
        <v/>
      </c>
    </row>
    <row r="39" spans="6:8" x14ac:dyDescent="0.2">
      <c r="F39">
        <f>IF(Tabla13[Cant. Alumnos]&gt;1,IF(F38="","",IF(ISNUMBER(F38)=FALSE,1,IF(F38=Tabla13[Cant. Alumnos],"",F38+1))),"")</f>
        <v>37</v>
      </c>
      <c r="G39" t="str">
        <f t="array" ref="G39">IF(Tabla21[[#This Row],[Contador]]="","",IF(Tabla13[Nivel]=BD!$L$1,IFERROR(SMALL(IF(Tabla19[Sala]=$C$2,Tabla19[ID2]),ROW()-2),""),IF(Tabla13[Nivel]=BD!$L$2,IFERROR(SMALL(IF(Tabla199[Sala]=$C$2,Tabla199[ID2]),ROW()-2),""),IFERROR(SMALL(IF(Tabla19912[Sala]=$C$2,Tabla19912[ID2]),ROW()-2),""))))</f>
        <v/>
      </c>
      <c r="H39" t="str">
        <f>IF(Tabla21[[#This Row],[ID]]="","",IF(Tabla13[Nivel]=BD!$L$1,VLOOKUP(Tabla21[[#This Row],[ID]],Tabla19[],4,0),IF(Tabla13[Nivel]=BD!$L$2,VLOOKUP(Tabla21[[#This Row],[ID]],Tabla199[],4,0),VLOOKUP(Tabla21[[#This Row],[ID]],Tabla19912[],4,0))))</f>
        <v/>
      </c>
    </row>
    <row r="40" spans="6:8" x14ac:dyDescent="0.2">
      <c r="F40">
        <f>IF(Tabla13[Cant. Alumnos]&gt;1,IF(F39="","",IF(ISNUMBER(F39)=FALSE,1,IF(F39=Tabla13[Cant. Alumnos],"",F39+1))),"")</f>
        <v>38</v>
      </c>
      <c r="G40" t="str">
        <f t="array" ref="G40">IF(Tabla21[[#This Row],[Contador]]="","",IF(Tabla13[Nivel]=BD!$L$1,IFERROR(SMALL(IF(Tabla19[Sala]=$C$2,Tabla19[ID2]),ROW()-2),""),IF(Tabla13[Nivel]=BD!$L$2,IFERROR(SMALL(IF(Tabla199[Sala]=$C$2,Tabla199[ID2]),ROW()-2),""),IFERROR(SMALL(IF(Tabla19912[Sala]=$C$2,Tabla19912[ID2]),ROW()-2),""))))</f>
        <v/>
      </c>
      <c r="H40" t="str">
        <f>IF(Tabla21[[#This Row],[ID]]="","",IF(Tabla13[Nivel]=BD!$L$1,VLOOKUP(Tabla21[[#This Row],[ID]],Tabla19[],4,0),IF(Tabla13[Nivel]=BD!$L$2,VLOOKUP(Tabla21[[#This Row],[ID]],Tabla199[],4,0),VLOOKUP(Tabla21[[#This Row],[ID]],Tabla19912[],4,0))))</f>
        <v/>
      </c>
    </row>
    <row r="41" spans="6:8" x14ac:dyDescent="0.2">
      <c r="F41">
        <f>IF(Tabla13[Cant. Alumnos]&gt;1,IF(F40="","",IF(ISNUMBER(F40)=FALSE,1,IF(F40=Tabla13[Cant. Alumnos],"",F40+1))),"")</f>
        <v>39</v>
      </c>
      <c r="G41" t="str">
        <f t="array" ref="G41">IF(Tabla21[[#This Row],[Contador]]="","",IF(Tabla13[Nivel]=BD!$L$1,IFERROR(SMALL(IF(Tabla19[Sala]=$C$2,Tabla19[ID2]),ROW()-2),""),IF(Tabla13[Nivel]=BD!$L$2,IFERROR(SMALL(IF(Tabla199[Sala]=$C$2,Tabla199[ID2]),ROW()-2),""),IFERROR(SMALL(IF(Tabla19912[Sala]=$C$2,Tabla19912[ID2]),ROW()-2),""))))</f>
        <v/>
      </c>
      <c r="H41" t="str">
        <f>IF(Tabla21[[#This Row],[ID]]="","",IF(Tabla13[Nivel]=BD!$L$1,VLOOKUP(Tabla21[[#This Row],[ID]],Tabla19[],4,0),IF(Tabla13[Nivel]=BD!$L$2,VLOOKUP(Tabla21[[#This Row],[ID]],Tabla199[],4,0),VLOOKUP(Tabla21[[#This Row],[ID]],Tabla19912[],4,0))))</f>
        <v/>
      </c>
    </row>
    <row r="42" spans="6:8" x14ac:dyDescent="0.2">
      <c r="F42">
        <f>IF(Tabla13[Cant. Alumnos]&gt;1,IF(F41="","",IF(ISNUMBER(F41)=FALSE,1,IF(F41=Tabla13[Cant. Alumnos],"",F41+1))),"")</f>
        <v>40</v>
      </c>
      <c r="G42" t="str">
        <f t="array" ref="G42">IF(Tabla21[[#This Row],[Contador]]="","",IF(Tabla13[Nivel]=BD!$L$1,IFERROR(SMALL(IF(Tabla19[Sala]=$C$2,Tabla19[ID2]),ROW()-2),""),IF(Tabla13[Nivel]=BD!$L$2,IFERROR(SMALL(IF(Tabla199[Sala]=$C$2,Tabla199[ID2]),ROW()-2),""),IFERROR(SMALL(IF(Tabla19912[Sala]=$C$2,Tabla19912[ID2]),ROW()-2),""))))</f>
        <v/>
      </c>
      <c r="H42" t="str">
        <f>IF(Tabla21[[#This Row],[ID]]="","",IF(Tabla13[Nivel]=BD!$L$1,VLOOKUP(Tabla21[[#This Row],[ID]],Tabla19[],4,0),IF(Tabla13[Nivel]=BD!$L$2,VLOOKUP(Tabla21[[#This Row],[ID]],Tabla199[],4,0),VLOOKUP(Tabla21[[#This Row],[ID]],Tabla19912[],4,0))))</f>
        <v/>
      </c>
    </row>
    <row r="43" spans="6:8" x14ac:dyDescent="0.2">
      <c r="F43">
        <f>IF(Tabla13[Cant. Alumnos]&gt;1,IF(F42="","",IF(ISNUMBER(F42)=FALSE,1,IF(F42=Tabla13[Cant. Alumnos],"",F42+1))),"")</f>
        <v>41</v>
      </c>
      <c r="G43" t="str">
        <f t="array" ref="G43">IF(Tabla21[[#This Row],[Contador]]="","",IF(Tabla13[Nivel]=BD!$L$1,IFERROR(SMALL(IF(Tabla19[Sala]=$C$2,Tabla19[ID2]),ROW()-2),""),IF(Tabla13[Nivel]=BD!$L$2,IFERROR(SMALL(IF(Tabla199[Sala]=$C$2,Tabla199[ID2]),ROW()-2),""),IFERROR(SMALL(IF(Tabla19912[Sala]=$C$2,Tabla19912[ID2]),ROW()-2),""))))</f>
        <v/>
      </c>
      <c r="H43" t="str">
        <f>IF(Tabla21[[#This Row],[ID]]="","",IF(Tabla13[Nivel]=BD!$L$1,VLOOKUP(Tabla21[[#This Row],[ID]],Tabla19[],4,0),IF(Tabla13[Nivel]=BD!$L$2,VLOOKUP(Tabla21[[#This Row],[ID]],Tabla199[],4,0),VLOOKUP(Tabla21[[#This Row],[ID]],Tabla19912[],4,0))))</f>
        <v/>
      </c>
    </row>
    <row r="44" spans="6:8" x14ac:dyDescent="0.2">
      <c r="F44">
        <f>IF(Tabla13[Cant. Alumnos]&gt;1,IF(F43="","",IF(ISNUMBER(F43)=FALSE,1,IF(F43=Tabla13[Cant. Alumnos],"",F43+1))),"")</f>
        <v>42</v>
      </c>
      <c r="G44" t="str">
        <f t="array" ref="G44">IF(Tabla21[[#This Row],[Contador]]="","",IF(Tabla13[Nivel]=BD!$L$1,IFERROR(SMALL(IF(Tabla19[Sala]=$C$2,Tabla19[ID2]),ROW()-2),""),IF(Tabla13[Nivel]=BD!$L$2,IFERROR(SMALL(IF(Tabla199[Sala]=$C$2,Tabla199[ID2]),ROW()-2),""),IFERROR(SMALL(IF(Tabla19912[Sala]=$C$2,Tabla19912[ID2]),ROW()-2),""))))</f>
        <v/>
      </c>
      <c r="H44" t="str">
        <f>IF(Tabla21[[#This Row],[ID]]="","",IF(Tabla13[Nivel]=BD!$L$1,VLOOKUP(Tabla21[[#This Row],[ID]],Tabla19[],4,0),IF(Tabla13[Nivel]=BD!$L$2,VLOOKUP(Tabla21[[#This Row],[ID]],Tabla199[],4,0),VLOOKUP(Tabla21[[#This Row],[ID]],Tabla19912[],4,0))))</f>
        <v/>
      </c>
    </row>
    <row r="45" spans="6:8" x14ac:dyDescent="0.2">
      <c r="F45">
        <f>IF(Tabla13[Cant. Alumnos]&gt;1,IF(F44="","",IF(ISNUMBER(F44)=FALSE,1,IF(F44=Tabla13[Cant. Alumnos],"",F44+1))),"")</f>
        <v>43</v>
      </c>
      <c r="G45" t="str">
        <f t="array" ref="G45">IF(Tabla21[[#This Row],[Contador]]="","",IF(Tabla13[Nivel]=BD!$L$1,IFERROR(SMALL(IF(Tabla19[Sala]=$C$2,Tabla19[ID2]),ROW()-2),""),IF(Tabla13[Nivel]=BD!$L$2,IFERROR(SMALL(IF(Tabla199[Sala]=$C$2,Tabla199[ID2]),ROW()-2),""),IFERROR(SMALL(IF(Tabla19912[Sala]=$C$2,Tabla19912[ID2]),ROW()-2),""))))</f>
        <v/>
      </c>
      <c r="H45" t="str">
        <f>IF(Tabla21[[#This Row],[ID]]="","",IF(Tabla13[Nivel]=BD!$L$1,VLOOKUP(Tabla21[[#This Row],[ID]],Tabla19[],4,0),IF(Tabla13[Nivel]=BD!$L$2,VLOOKUP(Tabla21[[#This Row],[ID]],Tabla199[],4,0),VLOOKUP(Tabla21[[#This Row],[ID]],Tabla19912[],4,0))))</f>
        <v/>
      </c>
    </row>
    <row r="46" spans="6:8" x14ac:dyDescent="0.2">
      <c r="F46">
        <f>IF(Tabla13[Cant. Alumnos]&gt;1,IF(F45="","",IF(ISNUMBER(F45)=FALSE,1,IF(F45=Tabla13[Cant. Alumnos],"",F45+1))),"")</f>
        <v>44</v>
      </c>
      <c r="G46" t="str">
        <f t="array" ref="G46">IF(Tabla21[[#This Row],[Contador]]="","",IF(Tabla13[Nivel]=BD!$L$1,IFERROR(SMALL(IF(Tabla19[Sala]=$C$2,Tabla19[ID2]),ROW()-2),""),IF(Tabla13[Nivel]=BD!$L$2,IFERROR(SMALL(IF(Tabla199[Sala]=$C$2,Tabla199[ID2]),ROW()-2),""),IFERROR(SMALL(IF(Tabla19912[Sala]=$C$2,Tabla19912[ID2]),ROW()-2),""))))</f>
        <v/>
      </c>
      <c r="H46" t="str">
        <f>IF(Tabla21[[#This Row],[ID]]="","",IF(Tabla13[Nivel]=BD!$L$1,VLOOKUP(Tabla21[[#This Row],[ID]],Tabla19[],4,0),IF(Tabla13[Nivel]=BD!$L$2,VLOOKUP(Tabla21[[#This Row],[ID]],Tabla199[],4,0),VLOOKUP(Tabla21[[#This Row],[ID]],Tabla19912[],4,0))))</f>
        <v/>
      </c>
    </row>
    <row r="47" spans="6:8" x14ac:dyDescent="0.2">
      <c r="F47">
        <f>IF(Tabla13[Cant. Alumnos]&gt;1,IF(F46="","",IF(ISNUMBER(F46)=FALSE,1,IF(F46=Tabla13[Cant. Alumnos],"",F46+1))),"")</f>
        <v>45</v>
      </c>
      <c r="G47" t="str">
        <f t="array" ref="G47">IF(Tabla21[[#This Row],[Contador]]="","",IF(Tabla13[Nivel]=BD!$L$1,IFERROR(SMALL(IF(Tabla19[Sala]=$C$2,Tabla19[ID2]),ROW()-2),""),IF(Tabla13[Nivel]=BD!$L$2,IFERROR(SMALL(IF(Tabla199[Sala]=$C$2,Tabla199[ID2]),ROW()-2),""),IFERROR(SMALL(IF(Tabla19912[Sala]=$C$2,Tabla19912[ID2]),ROW()-2),""))))</f>
        <v/>
      </c>
      <c r="H47" t="str">
        <f>IF(Tabla21[[#This Row],[ID]]="","",IF(Tabla13[Nivel]=BD!$L$1,VLOOKUP(Tabla21[[#This Row],[ID]],Tabla19[],4,0),IF(Tabla13[Nivel]=BD!$L$2,VLOOKUP(Tabla21[[#This Row],[ID]],Tabla199[],4,0),VLOOKUP(Tabla21[[#This Row],[ID]],Tabla19912[],4,0))))</f>
        <v/>
      </c>
    </row>
    <row r="48" spans="6:8" x14ac:dyDescent="0.2">
      <c r="F48">
        <f>IF(Tabla13[Cant. Alumnos]&gt;1,IF(F47="","",IF(ISNUMBER(F47)=FALSE,1,IF(F47=Tabla13[Cant. Alumnos],"",F47+1))),"")</f>
        <v>46</v>
      </c>
      <c r="G48" t="str">
        <f t="array" ref="G48">IF(Tabla21[[#This Row],[Contador]]="","",IF(Tabla13[Nivel]=BD!$L$1,IFERROR(SMALL(IF(Tabla19[Sala]=$C$2,Tabla19[ID2]),ROW()-2),""),IF(Tabla13[Nivel]=BD!$L$2,IFERROR(SMALL(IF(Tabla199[Sala]=$C$2,Tabla199[ID2]),ROW()-2),""),IFERROR(SMALL(IF(Tabla19912[Sala]=$C$2,Tabla19912[ID2]),ROW()-2),""))))</f>
        <v/>
      </c>
      <c r="H48" t="str">
        <f>IF(Tabla21[[#This Row],[ID]]="","",IF(Tabla13[Nivel]=BD!$L$1,VLOOKUP(Tabla21[[#This Row],[ID]],Tabla19[],4,0),IF(Tabla13[Nivel]=BD!$L$2,VLOOKUP(Tabla21[[#This Row],[ID]],Tabla199[],4,0),VLOOKUP(Tabla21[[#This Row],[ID]],Tabla19912[],4,0))))</f>
        <v/>
      </c>
    </row>
    <row r="49" spans="6:8" x14ac:dyDescent="0.2">
      <c r="F49">
        <f>IF(Tabla13[Cant. Alumnos]&gt;1,IF(F48="","",IF(ISNUMBER(F48)=FALSE,1,IF(F48=Tabla13[Cant. Alumnos],"",F48+1))),"")</f>
        <v>47</v>
      </c>
      <c r="G49" t="str">
        <f t="array" ref="G49">IF(Tabla21[[#This Row],[Contador]]="","",IF(Tabla13[Nivel]=BD!$L$1,IFERROR(SMALL(IF(Tabla19[Sala]=$C$2,Tabla19[ID2]),ROW()-2),""),IF(Tabla13[Nivel]=BD!$L$2,IFERROR(SMALL(IF(Tabla199[Sala]=$C$2,Tabla199[ID2]),ROW()-2),""),IFERROR(SMALL(IF(Tabla19912[Sala]=$C$2,Tabla19912[ID2]),ROW()-2),""))))</f>
        <v/>
      </c>
      <c r="H49" t="str">
        <f>IF(Tabla21[[#This Row],[ID]]="","",IF(Tabla13[Nivel]=BD!$L$1,VLOOKUP(Tabla21[[#This Row],[ID]],Tabla19[],4,0),IF(Tabla13[Nivel]=BD!$L$2,VLOOKUP(Tabla21[[#This Row],[ID]],Tabla199[],4,0),VLOOKUP(Tabla21[[#This Row],[ID]],Tabla19912[],4,0))))</f>
        <v/>
      </c>
    </row>
    <row r="50" spans="6:8" x14ac:dyDescent="0.2">
      <c r="F50">
        <f>IF(Tabla13[Cant. Alumnos]&gt;1,IF(F49="","",IF(ISNUMBER(F49)=FALSE,1,IF(F49=Tabla13[Cant. Alumnos],"",F49+1))),"")</f>
        <v>48</v>
      </c>
      <c r="G50" t="str">
        <f t="array" ref="G50">IF(Tabla21[[#This Row],[Contador]]="","",IF(Tabla13[Nivel]=BD!$L$1,IFERROR(SMALL(IF(Tabla19[Sala]=$C$2,Tabla19[ID2]),ROW()-2),""),IF(Tabla13[Nivel]=BD!$L$2,IFERROR(SMALL(IF(Tabla199[Sala]=$C$2,Tabla199[ID2]),ROW()-2),""),IFERROR(SMALL(IF(Tabla19912[Sala]=$C$2,Tabla19912[ID2]),ROW()-2),""))))</f>
        <v/>
      </c>
      <c r="H50" t="str">
        <f>IF(Tabla21[[#This Row],[ID]]="","",IF(Tabla13[Nivel]=BD!$L$1,VLOOKUP(Tabla21[[#This Row],[ID]],Tabla19[],4,0),IF(Tabla13[Nivel]=BD!$L$2,VLOOKUP(Tabla21[[#This Row],[ID]],Tabla199[],4,0),VLOOKUP(Tabla21[[#This Row],[ID]],Tabla19912[],4,0))))</f>
        <v/>
      </c>
    </row>
    <row r="51" spans="6:8" x14ac:dyDescent="0.2">
      <c r="F51">
        <f>IF(Tabla13[Cant. Alumnos]&gt;1,IF(F50="","",IF(ISNUMBER(F50)=FALSE,1,IF(F50=Tabla13[Cant. Alumnos],"",F50+1))),"")</f>
        <v>49</v>
      </c>
      <c r="G51" t="str">
        <f t="array" ref="G51">IF(Tabla21[[#This Row],[Contador]]="","",IF(Tabla13[Nivel]=BD!$L$1,IFERROR(SMALL(IF(Tabla19[Sala]=$C$2,Tabla19[ID2]),ROW()-2),""),IF(Tabla13[Nivel]=BD!$L$2,IFERROR(SMALL(IF(Tabla199[Sala]=$C$2,Tabla199[ID2]),ROW()-2),""),IFERROR(SMALL(IF(Tabla19912[Sala]=$C$2,Tabla19912[ID2]),ROW()-2),""))))</f>
        <v/>
      </c>
      <c r="H51" t="str">
        <f>IF(Tabla21[[#This Row],[ID]]="","",IF(Tabla13[Nivel]=BD!$L$1,VLOOKUP(Tabla21[[#This Row],[ID]],Tabla19[],4,0),IF(Tabla13[Nivel]=BD!$L$2,VLOOKUP(Tabla21[[#This Row],[ID]],Tabla199[],4,0),VLOOKUP(Tabla21[[#This Row],[ID]],Tabla19912[],4,0))))</f>
        <v/>
      </c>
    </row>
    <row r="52" spans="6:8" x14ac:dyDescent="0.2">
      <c r="F52">
        <f>IF(Tabla13[Cant. Alumnos]&gt;1,IF(F51="","",IF(ISNUMBER(F51)=FALSE,1,IF(F51=Tabla13[Cant. Alumnos],"",F51+1))),"")</f>
        <v>50</v>
      </c>
      <c r="G52" t="str">
        <f t="array" ref="G52">IF(Tabla21[[#This Row],[Contador]]="","",IF(Tabla13[Nivel]=BD!$L$1,IFERROR(SMALL(IF(Tabla19[Sala]=$C$2,Tabla19[ID2]),ROW()-2),""),IF(Tabla13[Nivel]=BD!$L$2,IFERROR(SMALL(IF(Tabla199[Sala]=$C$2,Tabla199[ID2]),ROW()-2),""),IFERROR(SMALL(IF(Tabla19912[Sala]=$C$2,Tabla19912[ID2]),ROW()-2),""))))</f>
        <v/>
      </c>
      <c r="H52" t="str">
        <f>IF(Tabla21[[#This Row],[ID]]="","",IF(Tabla13[Nivel]=BD!$L$1,VLOOKUP(Tabla21[[#This Row],[ID]],Tabla19[],4,0),IF(Tabla13[Nivel]=BD!$L$2,VLOOKUP(Tabla21[[#This Row],[ID]],Tabla199[],4,0),VLOOKUP(Tabla21[[#This Row],[ID]],Tabla19912[],4,0))))</f>
        <v/>
      </c>
    </row>
    <row r="53" spans="6:8" x14ac:dyDescent="0.2">
      <c r="F53">
        <f>IF(Tabla13[Cant. Alumnos]&gt;1,IF(F52="","",IF(ISNUMBER(F52)=FALSE,1,IF(F52=Tabla13[Cant. Alumnos],"",F52+1))),"")</f>
        <v>51</v>
      </c>
      <c r="G53" t="str">
        <f t="array" ref="G53">IF(Tabla21[[#This Row],[Contador]]="","",IF(Tabla13[Nivel]=BD!$L$1,IFERROR(SMALL(IF(Tabla19[Sala]=$C$2,Tabla19[ID2]),ROW()-2),""),IF(Tabla13[Nivel]=BD!$L$2,IFERROR(SMALL(IF(Tabla199[Sala]=$C$2,Tabla199[ID2]),ROW()-2),""),IFERROR(SMALL(IF(Tabla19912[Sala]=$C$2,Tabla19912[ID2]),ROW()-2),""))))</f>
        <v/>
      </c>
      <c r="H53" t="str">
        <f>IF(Tabla21[[#This Row],[ID]]="","",IF(Tabla13[Nivel]=BD!$L$1,VLOOKUP(Tabla21[[#This Row],[ID]],Tabla19[],4,0),IF(Tabla13[Nivel]=BD!$L$2,VLOOKUP(Tabla21[[#This Row],[ID]],Tabla199[],4,0),VLOOKUP(Tabla21[[#This Row],[ID]],Tabla19912[],4,0))))</f>
        <v/>
      </c>
    </row>
    <row r="54" spans="6:8" x14ac:dyDescent="0.2">
      <c r="F54">
        <f>IF(Tabla13[Cant. Alumnos]&gt;1,IF(F53="","",IF(ISNUMBER(F53)=FALSE,1,IF(F53=Tabla13[Cant. Alumnos],"",F53+1))),"")</f>
        <v>52</v>
      </c>
      <c r="G54" t="str">
        <f t="array" ref="G54">IF(Tabla21[[#This Row],[Contador]]="","",IF(Tabla13[Nivel]=BD!$L$1,IFERROR(SMALL(IF(Tabla19[Sala]=$C$2,Tabla19[ID2]),ROW()-2),""),IF(Tabla13[Nivel]=BD!$L$2,IFERROR(SMALL(IF(Tabla199[Sala]=$C$2,Tabla199[ID2]),ROW()-2),""),IFERROR(SMALL(IF(Tabla19912[Sala]=$C$2,Tabla19912[ID2]),ROW()-2),""))))</f>
        <v/>
      </c>
      <c r="H54" t="str">
        <f>IF(Tabla21[[#This Row],[ID]]="","",IF(Tabla13[Nivel]=BD!$L$1,VLOOKUP(Tabla21[[#This Row],[ID]],Tabla19[],4,0),IF(Tabla13[Nivel]=BD!$L$2,VLOOKUP(Tabla21[[#This Row],[ID]],Tabla199[],4,0),VLOOKUP(Tabla21[[#This Row],[ID]],Tabla19912[],4,0))))</f>
        <v/>
      </c>
    </row>
    <row r="55" spans="6:8" x14ac:dyDescent="0.2">
      <c r="F55">
        <f>IF(Tabla13[Cant. Alumnos]&gt;1,IF(F54="","",IF(ISNUMBER(F54)=FALSE,1,IF(F54=Tabla13[Cant. Alumnos],"",F54+1))),"")</f>
        <v>53</v>
      </c>
      <c r="G55" t="str">
        <f t="array" ref="G55">IF(Tabla21[[#This Row],[Contador]]="","",IF(Tabla13[Nivel]=BD!$L$1,IFERROR(SMALL(IF(Tabla19[Sala]=$C$2,Tabla19[ID2]),ROW()-2),""),IF(Tabla13[Nivel]=BD!$L$2,IFERROR(SMALL(IF(Tabla199[Sala]=$C$2,Tabla199[ID2]),ROW()-2),""),IFERROR(SMALL(IF(Tabla19912[Sala]=$C$2,Tabla19912[ID2]),ROW()-2),""))))</f>
        <v/>
      </c>
      <c r="H55" t="str">
        <f>IF(Tabla21[[#This Row],[ID]]="","",IF(Tabla13[Nivel]=BD!$L$1,VLOOKUP(Tabla21[[#This Row],[ID]],Tabla19[],4,0),IF(Tabla13[Nivel]=BD!$L$2,VLOOKUP(Tabla21[[#This Row],[ID]],Tabla199[],4,0),VLOOKUP(Tabla21[[#This Row],[ID]],Tabla19912[],4,0))))</f>
        <v/>
      </c>
    </row>
    <row r="56" spans="6:8" x14ac:dyDescent="0.2">
      <c r="F56">
        <f>IF(Tabla13[Cant. Alumnos]&gt;1,IF(F55="","",IF(ISNUMBER(F55)=FALSE,1,IF(F55=Tabla13[Cant. Alumnos],"",F55+1))),"")</f>
        <v>54</v>
      </c>
      <c r="G56" t="str">
        <f t="array" ref="G56">IF(Tabla21[[#This Row],[Contador]]="","",IF(Tabla13[Nivel]=BD!$L$1,IFERROR(SMALL(IF(Tabla19[Sala]=$C$2,Tabla19[ID2]),ROW()-2),""),IF(Tabla13[Nivel]=BD!$L$2,IFERROR(SMALL(IF(Tabla199[Sala]=$C$2,Tabla199[ID2]),ROW()-2),""),IFERROR(SMALL(IF(Tabla19912[Sala]=$C$2,Tabla19912[ID2]),ROW()-2),""))))</f>
        <v/>
      </c>
      <c r="H56" t="str">
        <f>IF(Tabla21[[#This Row],[ID]]="","",IF(Tabla13[Nivel]=BD!$L$1,VLOOKUP(Tabla21[[#This Row],[ID]],Tabla19[],4,0),IF(Tabla13[Nivel]=BD!$L$2,VLOOKUP(Tabla21[[#This Row],[ID]],Tabla199[],4,0),VLOOKUP(Tabla21[[#This Row],[ID]],Tabla19912[],4,0))))</f>
        <v/>
      </c>
    </row>
    <row r="57" spans="6:8" x14ac:dyDescent="0.2">
      <c r="F57">
        <f>IF(Tabla13[Cant. Alumnos]&gt;1,IF(F56="","",IF(ISNUMBER(F56)=FALSE,1,IF(F56=Tabla13[Cant. Alumnos],"",F56+1))),"")</f>
        <v>55</v>
      </c>
      <c r="G57" t="str">
        <f t="array" ref="G57">IF(Tabla21[[#This Row],[Contador]]="","",IF(Tabla13[Nivel]=BD!$L$1,IFERROR(SMALL(IF(Tabla19[Sala]=$C$2,Tabla19[ID2]),ROW()-2),""),IF(Tabla13[Nivel]=BD!$L$2,IFERROR(SMALL(IF(Tabla199[Sala]=$C$2,Tabla199[ID2]),ROW()-2),""),IFERROR(SMALL(IF(Tabla19912[Sala]=$C$2,Tabla19912[ID2]),ROW()-2),""))))</f>
        <v/>
      </c>
      <c r="H57" t="str">
        <f>IF(Tabla21[[#This Row],[ID]]="","",IF(Tabla13[Nivel]=BD!$L$1,VLOOKUP(Tabla21[[#This Row],[ID]],Tabla19[],4,0),IF(Tabla13[Nivel]=BD!$L$2,VLOOKUP(Tabla21[[#This Row],[ID]],Tabla199[],4,0),VLOOKUP(Tabla21[[#This Row],[ID]],Tabla19912[],4,0))))</f>
        <v/>
      </c>
    </row>
    <row r="58" spans="6:8" x14ac:dyDescent="0.2">
      <c r="F58">
        <f>IF(Tabla13[Cant. Alumnos]&gt;1,IF(F57="","",IF(ISNUMBER(F57)=FALSE,1,IF(F57=Tabla13[Cant. Alumnos],"",F57+1))),"")</f>
        <v>56</v>
      </c>
      <c r="G58" t="str">
        <f t="array" ref="G58">IF(Tabla21[[#This Row],[Contador]]="","",IF(Tabla13[Nivel]=BD!$L$1,IFERROR(SMALL(IF(Tabla19[Sala]=$C$2,Tabla19[ID2]),ROW()-2),""),IF(Tabla13[Nivel]=BD!$L$2,IFERROR(SMALL(IF(Tabla199[Sala]=$C$2,Tabla199[ID2]),ROW()-2),""),IFERROR(SMALL(IF(Tabla19912[Sala]=$C$2,Tabla19912[ID2]),ROW()-2),""))))</f>
        <v/>
      </c>
      <c r="H58" t="str">
        <f>IF(Tabla21[[#This Row],[ID]]="","",IF(Tabla13[Nivel]=BD!$L$1,VLOOKUP(Tabla21[[#This Row],[ID]],Tabla19[],4,0),IF(Tabla13[Nivel]=BD!$L$2,VLOOKUP(Tabla21[[#This Row],[ID]],Tabla199[],4,0),VLOOKUP(Tabla21[[#This Row],[ID]],Tabla19912[],4,0))))</f>
        <v/>
      </c>
    </row>
    <row r="59" spans="6:8" x14ac:dyDescent="0.2">
      <c r="F59">
        <f>IF(Tabla13[Cant. Alumnos]&gt;1,IF(F58="","",IF(ISNUMBER(F58)=FALSE,1,IF(F58=Tabla13[Cant. Alumnos],"",F58+1))),"")</f>
        <v>57</v>
      </c>
      <c r="G59" t="str">
        <f t="array" ref="G59">IF(Tabla21[[#This Row],[Contador]]="","",IF(Tabla13[Nivel]=BD!$L$1,IFERROR(SMALL(IF(Tabla19[Sala]=$C$2,Tabla19[ID2]),ROW()-2),""),IF(Tabla13[Nivel]=BD!$L$2,IFERROR(SMALL(IF(Tabla199[Sala]=$C$2,Tabla199[ID2]),ROW()-2),""),IFERROR(SMALL(IF(Tabla19912[Sala]=$C$2,Tabla19912[ID2]),ROW()-2),""))))</f>
        <v/>
      </c>
      <c r="H59" t="str">
        <f>IF(Tabla21[[#This Row],[ID]]="","",IF(Tabla13[Nivel]=BD!$L$1,VLOOKUP(Tabla21[[#This Row],[ID]],Tabla19[],4,0),IF(Tabla13[Nivel]=BD!$L$2,VLOOKUP(Tabla21[[#This Row],[ID]],Tabla199[],4,0),VLOOKUP(Tabla21[[#This Row],[ID]],Tabla19912[],4,0))))</f>
        <v/>
      </c>
    </row>
    <row r="60" spans="6:8" x14ac:dyDescent="0.2">
      <c r="F60">
        <f>IF(Tabla13[Cant. Alumnos]&gt;1,IF(F59="","",IF(ISNUMBER(F59)=FALSE,1,IF(F59=Tabla13[Cant. Alumnos],"",F59+1))),"")</f>
        <v>58</v>
      </c>
      <c r="G60" t="str">
        <f t="array" ref="G60">IF(Tabla21[[#This Row],[Contador]]="","",IF(Tabla13[Nivel]=BD!$L$1,IFERROR(SMALL(IF(Tabla19[Sala]=$C$2,Tabla19[ID2]),ROW()-2),""),IF(Tabla13[Nivel]=BD!$L$2,IFERROR(SMALL(IF(Tabla199[Sala]=$C$2,Tabla199[ID2]),ROW()-2),""),IFERROR(SMALL(IF(Tabla19912[Sala]=$C$2,Tabla19912[ID2]),ROW()-2),""))))</f>
        <v/>
      </c>
      <c r="H60" t="str">
        <f>IF(Tabla21[[#This Row],[ID]]="","",IF(Tabla13[Nivel]=BD!$L$1,VLOOKUP(Tabla21[[#This Row],[ID]],Tabla19[],4,0),IF(Tabla13[Nivel]=BD!$L$2,VLOOKUP(Tabla21[[#This Row],[ID]],Tabla199[],4,0),VLOOKUP(Tabla21[[#This Row],[ID]],Tabla19912[],4,0))))</f>
        <v/>
      </c>
    </row>
    <row r="61" spans="6:8" x14ac:dyDescent="0.2">
      <c r="F61">
        <f>IF(Tabla13[Cant. Alumnos]&gt;1,IF(F60="","",IF(ISNUMBER(F60)=FALSE,1,IF(F60=Tabla13[Cant. Alumnos],"",F60+1))),"")</f>
        <v>59</v>
      </c>
      <c r="G61" t="str">
        <f t="array" ref="G61">IF(Tabla21[[#This Row],[Contador]]="","",IF(Tabla13[Nivel]=BD!$L$1,IFERROR(SMALL(IF(Tabla19[Sala]=$C$2,Tabla19[ID2]),ROW()-2),""),IF(Tabla13[Nivel]=BD!$L$2,IFERROR(SMALL(IF(Tabla199[Sala]=$C$2,Tabla199[ID2]),ROW()-2),""),IFERROR(SMALL(IF(Tabla19912[Sala]=$C$2,Tabla19912[ID2]),ROW()-2),""))))</f>
        <v/>
      </c>
      <c r="H61" t="str">
        <f>IF(Tabla21[[#This Row],[ID]]="","",IF(Tabla13[Nivel]=BD!$L$1,VLOOKUP(Tabla21[[#This Row],[ID]],Tabla19[],4,0),IF(Tabla13[Nivel]=BD!$L$2,VLOOKUP(Tabla21[[#This Row],[ID]],Tabla199[],4,0),VLOOKUP(Tabla21[[#This Row],[ID]],Tabla19912[],4,0))))</f>
        <v/>
      </c>
    </row>
  </sheetData>
  <sheetProtection sheet="1" objects="1" scenarios="1"/>
  <pageMargins left="0.7" right="0.7" top="0.75" bottom="0.75" header="0.3" footer="0.3"/>
  <tableParts count="3">
    <tablePart r:id="rId1"/>
    <tablePart r:id="rId2"/>
    <tablePart r:id="rId3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38CD09-B4E6-5E45-8177-9740F7444C42}">
  <dimension ref="A1:H61"/>
  <sheetViews>
    <sheetView workbookViewId="0">
      <selection activeCell="B3" sqref="B3"/>
    </sheetView>
  </sheetViews>
  <sheetFormatPr baseColWidth="10" defaultRowHeight="16" x14ac:dyDescent="0.2"/>
  <cols>
    <col min="1" max="3" width="11.33203125" customWidth="1"/>
    <col min="4" max="4" width="9.33203125" customWidth="1"/>
    <col min="5" max="7" width="11.33203125" customWidth="1"/>
    <col min="8" max="8" width="30.5" customWidth="1"/>
  </cols>
  <sheetData>
    <row r="1" spans="1:8" x14ac:dyDescent="0.2">
      <c r="A1" t="s">
        <v>31</v>
      </c>
      <c r="B1" t="s">
        <v>12</v>
      </c>
      <c r="C1" t="s">
        <v>16</v>
      </c>
      <c r="D1" t="s">
        <v>34</v>
      </c>
    </row>
    <row r="2" spans="1:8" x14ac:dyDescent="0.2">
      <c r="A2" t="str">
        <f>IF(Tabla1325[[#This Row],[Nivel]]=BD!$L$1,'Filtrar Salas Grado Año'!$B$2,IF(Tabla1325[[#This Row],[Nivel]]=BD!$L$2,'Filtrar Salas Grado Año'!$D$2,IF(Tabla1325[[#This Row],[Nivel]]=BD!$L$3,'Filtrar Salas Grado Año'!$F$2,"")))</f>
        <v/>
      </c>
      <c r="B2">
        <f>'Mi Pedido lista'!B4</f>
        <v>0</v>
      </c>
      <c r="C2">
        <f>'Mi Pedido lista'!C4</f>
        <v>0</v>
      </c>
      <c r="D2" t="str">
        <f>IF(Tabla1325[[#This Row],[Nivel]]=BD!$L$1,COUNTIFS(Tabla19[Alumno],"&lt;&gt;",Tabla19[Sala],Tabla1325[[#This Row],[Sala]]),IF(Tabla1325[[#This Row],[Nivel]]=BD!$L$2,COUNTIFS(Tabla199[Alumno],"&lt;&gt;",Tabla199[Sala],Tabla1325[[#This Row],[Sala]]),IF(Tabla1325[[#This Row],[Nivel]]=BD!$L$3,COUNTIFS(Tabla19912[Columna1],"&lt;&gt;",Tabla19912[Sala],Tabla1325[[#This Row],[Sala]]),"")))</f>
        <v/>
      </c>
      <c r="F2" t="s">
        <v>35</v>
      </c>
      <c r="G2" t="s">
        <v>33</v>
      </c>
      <c r="H2" t="s">
        <v>18</v>
      </c>
    </row>
    <row r="3" spans="1:8" x14ac:dyDescent="0.2">
      <c r="F3">
        <f>IF(Tabla1325[Cant. Alumnos]&gt;1,IF(F2="","",IF(ISNUMBER(F2)=FALSE,1,IF(F2=Tabla1325[Cant. Alumnos],"",F2+1))),"")</f>
        <v>1</v>
      </c>
      <c r="G3" t="str">
        <f t="array" ref="G3">IF(Tabla2126[[#This Row],[Contador]]="","",IF(Tabla1325[Nivel]=BD!$L$1,IFERROR(SMALL(IF(Tabla19[Sala]=$C$2,Tabla19[ID2]),ROW()-2),""),IF(Tabla1325[Nivel]=BD!$L$2,IFERROR(SMALL(IF(Tabla199[Sala]=$C$2,Tabla199[ID2]),ROW()-2),""),IFERROR(SMALL(IF(Tabla19912[Sala]=$C$2,Tabla19912[ID2]),ROW()-2),""))))</f>
        <v/>
      </c>
      <c r="H3" t="str">
        <f>IF(Tabla2126[[#This Row],[ID]]="","",IF(Tabla1325[Nivel]=BD!$L$1,VLOOKUP(Tabla2126[[#This Row],[ID]],Tabla19[],4,0),IF(Tabla1325[Nivel]=BD!$L$2,VLOOKUP(Tabla2126[[#This Row],[ID]],Tabla199[],4,0),VLOOKUP(Tabla2126[[#This Row],[ID]],Tabla19912[],4,0))))</f>
        <v/>
      </c>
    </row>
    <row r="4" spans="1:8" x14ac:dyDescent="0.2">
      <c r="F4">
        <f>IF(Tabla1325[Cant. Alumnos]&gt;1,IF(F3="","",IF(ISNUMBER(F3)=FALSE,1,IF(F3=Tabla1325[Cant. Alumnos],"",F3+1))),"")</f>
        <v>2</v>
      </c>
      <c r="G4" t="str">
        <f t="array" ref="G4">IF(Tabla2126[[#This Row],[Contador]]="","",IF(Tabla1325[Nivel]=BD!$L$1,IFERROR(SMALL(IF(Tabla19[Sala]=$C$2,Tabla19[ID2]),ROW()-2),""),IF(Tabla1325[Nivel]=BD!$L$2,IFERROR(SMALL(IF(Tabla199[Sala]=$C$2,Tabla199[ID2]),ROW()-2),""),IFERROR(SMALL(IF(Tabla19912[Sala]=$C$2,Tabla19912[ID2]),ROW()-2),""))))</f>
        <v/>
      </c>
      <c r="H4" t="str">
        <f>IF(Tabla2126[[#This Row],[ID]]="","",IF(Tabla1325[Nivel]=BD!$L$1,VLOOKUP(Tabla2126[[#This Row],[ID]],Tabla19[],4,0),IF(Tabla1325[Nivel]=BD!$L$2,VLOOKUP(Tabla2126[[#This Row],[ID]],Tabla199[],4,0),VLOOKUP(Tabla2126[[#This Row],[ID]],Tabla19912[],4,0))))</f>
        <v/>
      </c>
    </row>
    <row r="5" spans="1:8" x14ac:dyDescent="0.2">
      <c r="F5">
        <f>IF(Tabla1325[Cant. Alumnos]&gt;1,IF(F4="","",IF(ISNUMBER(F4)=FALSE,1,IF(F4=Tabla1325[Cant. Alumnos],"",F4+1))),"")</f>
        <v>3</v>
      </c>
      <c r="G5" t="str">
        <f t="array" ref="G5">IF(Tabla2126[[#This Row],[Contador]]="","",IF(Tabla1325[Nivel]=BD!$L$1,IFERROR(SMALL(IF(Tabla19[Sala]=$C$2,Tabla19[ID2]),ROW()-2),""),IF(Tabla1325[Nivel]=BD!$L$2,IFERROR(SMALL(IF(Tabla199[Sala]=$C$2,Tabla199[ID2]),ROW()-2),""),IFERROR(SMALL(IF(Tabla19912[Sala]=$C$2,Tabla19912[ID2]),ROW()-2),""))))</f>
        <v/>
      </c>
      <c r="H5" t="str">
        <f>IF(Tabla2126[[#This Row],[ID]]="","",IF(Tabla1325[Nivel]=BD!$L$1,VLOOKUP(Tabla2126[[#This Row],[ID]],Tabla19[],4,0),IF(Tabla1325[Nivel]=BD!$L$2,VLOOKUP(Tabla2126[[#This Row],[ID]],Tabla199[],4,0),VLOOKUP(Tabla2126[[#This Row],[ID]],Tabla19912[],4,0))))</f>
        <v/>
      </c>
    </row>
    <row r="6" spans="1:8" x14ac:dyDescent="0.2">
      <c r="B6" t="s">
        <v>32</v>
      </c>
      <c r="C6" t="s">
        <v>16</v>
      </c>
      <c r="F6">
        <f>IF(Tabla1325[Cant. Alumnos]&gt;1,IF(F5="","",IF(ISNUMBER(F5)=FALSE,1,IF(F5=Tabla1325[Cant. Alumnos],"",F5+1))),"")</f>
        <v>4</v>
      </c>
      <c r="G6" t="str">
        <f t="array" ref="G6">IF(Tabla2126[[#This Row],[Contador]]="","",IF(Tabla1325[Nivel]=BD!$L$1,IFERROR(SMALL(IF(Tabla19[Sala]=$C$2,Tabla19[ID2]),ROW()-2),""),IF(Tabla1325[Nivel]=BD!$L$2,IFERROR(SMALL(IF(Tabla199[Sala]=$C$2,Tabla199[ID2]),ROW()-2),""),IFERROR(SMALL(IF(Tabla19912[Sala]=$C$2,Tabla19912[ID2]),ROW()-2),""))))</f>
        <v/>
      </c>
      <c r="H6" t="str">
        <f>IF(Tabla2126[[#This Row],[ID]]="","",IF(Tabla1325[Nivel]=BD!$L$1,VLOOKUP(Tabla2126[[#This Row],[ID]],Tabla19[],4,0),IF(Tabla1325[Nivel]=BD!$L$2,VLOOKUP(Tabla2126[[#This Row],[ID]],Tabla199[],4,0),VLOOKUP(Tabla2126[[#This Row],[ID]],Tabla19912[],4,0))))</f>
        <v/>
      </c>
    </row>
    <row r="7" spans="1:8" x14ac:dyDescent="0.2">
      <c r="B7" t="str">
        <f>IF(Tabla1325[Cant. Salas]="","",IF(B6="","",IF(ISNUMBER(B6)=FALSE,1,IF(B6=Tabla1325[Cant. Salas],"",B6+1))))</f>
        <v/>
      </c>
      <c r="C7" t="str">
        <f>IF(IF(Tabla1228[[#This Row],[Orden]]="","",IF(Tabla1325[Nivel]=BD!$L$1,'Filtrar Salas Grado Año'!A3,IF(Tabla1325[Nivel]=BD!$L$2,'Filtrar Salas Grado Año'!C3,'Filtrar Salas Grado Año'!E3)))="(en blanco)","",IF(Tabla1228[[#This Row],[Orden]]="","",IF(Tabla1325[Nivel]=BD!$L$1,'Filtrar Salas Grado Año'!A3,IF(Tabla1325[Nivel]=BD!$L$2,'Filtrar Salas Grado Año'!C3,'Filtrar Salas Grado Año'!E3))))</f>
        <v/>
      </c>
      <c r="F7">
        <f>IF(Tabla1325[Cant. Alumnos]&gt;1,IF(F6="","",IF(ISNUMBER(F6)=FALSE,1,IF(F6=Tabla1325[Cant. Alumnos],"",F6+1))),"")</f>
        <v>5</v>
      </c>
      <c r="G7" t="str">
        <f t="array" ref="G7">IF(Tabla2126[[#This Row],[Contador]]="","",IF(Tabla1325[Nivel]=BD!$L$1,IFERROR(SMALL(IF(Tabla19[Sala]=$C$2,Tabla19[ID2]),ROW()-2),""),IF(Tabla1325[Nivel]=BD!$L$2,IFERROR(SMALL(IF(Tabla199[Sala]=$C$2,Tabla199[ID2]),ROW()-2),""),IFERROR(SMALL(IF(Tabla19912[Sala]=$C$2,Tabla19912[ID2]),ROW()-2),""))))</f>
        <v/>
      </c>
      <c r="H7" t="str">
        <f>IF(Tabla2126[[#This Row],[ID]]="","",IF(Tabla1325[Nivel]=BD!$L$1,VLOOKUP(Tabla2126[[#This Row],[ID]],Tabla19[],4,0),IF(Tabla1325[Nivel]=BD!$L$2,VLOOKUP(Tabla2126[[#This Row],[ID]],Tabla199[],4,0),VLOOKUP(Tabla2126[[#This Row],[ID]],Tabla19912[],4,0))))</f>
        <v/>
      </c>
    </row>
    <row r="8" spans="1:8" x14ac:dyDescent="0.2">
      <c r="B8" t="str">
        <f>IF(Tabla1325[Cant. Salas]="","",IF(B7="","",IF(ISNUMBER(B7)=FALSE,1,IF(B7=Tabla1325[Cant. Salas],"",B7+1))))</f>
        <v/>
      </c>
      <c r="C8" t="str">
        <f>IF(IF(Tabla1228[[#This Row],[Orden]]="","",IF(Tabla1325[Nivel]=BD!$L$1,'Filtrar Salas Grado Año'!A4,IF(Tabla1325[Nivel]=BD!$L$2,'Filtrar Salas Grado Año'!C4,'Filtrar Salas Grado Año'!E4)))="(en blanco)","",IF(Tabla1228[[#This Row],[Orden]]="","",IF(Tabla1325[Nivel]=BD!$L$1,'Filtrar Salas Grado Año'!A4,IF(Tabla1325[Nivel]=BD!$L$2,'Filtrar Salas Grado Año'!C4,'Filtrar Salas Grado Año'!E4))))</f>
        <v/>
      </c>
      <c r="F8">
        <f>IF(Tabla1325[Cant. Alumnos]&gt;1,IF(F7="","",IF(ISNUMBER(F7)=FALSE,1,IF(F7=Tabla1325[Cant. Alumnos],"",F7+1))),"")</f>
        <v>6</v>
      </c>
      <c r="G8" t="str">
        <f t="array" ref="G8">IF(Tabla2126[[#This Row],[Contador]]="","",IF(Tabla1325[Nivel]=BD!$L$1,IFERROR(SMALL(IF(Tabla19[Sala]=$C$2,Tabla19[ID2]),ROW()-2),""),IF(Tabla1325[Nivel]=BD!$L$2,IFERROR(SMALL(IF(Tabla199[Sala]=$C$2,Tabla199[ID2]),ROW()-2),""),IFERROR(SMALL(IF(Tabla19912[Sala]=$C$2,Tabla19912[ID2]),ROW()-2),""))))</f>
        <v/>
      </c>
      <c r="H8" t="str">
        <f>IF(Tabla2126[[#This Row],[ID]]="","",IF(Tabla1325[Nivel]=BD!$L$1,VLOOKUP(Tabla2126[[#This Row],[ID]],Tabla19[],4,0),IF(Tabla1325[Nivel]=BD!$L$2,VLOOKUP(Tabla2126[[#This Row],[ID]],Tabla199[],4,0),VLOOKUP(Tabla2126[[#This Row],[ID]],Tabla19912[],4,0))))</f>
        <v/>
      </c>
    </row>
    <row r="9" spans="1:8" x14ac:dyDescent="0.2">
      <c r="B9" t="str">
        <f>IF(Tabla1325[Cant. Salas]="","",IF(B8="","",IF(ISNUMBER(B8)=FALSE,1,IF(B8=Tabla1325[Cant. Salas],"",B8+1))))</f>
        <v/>
      </c>
      <c r="C9" t="str">
        <f>IF(IF(Tabla1228[[#This Row],[Orden]]="","",IF(Tabla1325[Nivel]=BD!$L$1,'Filtrar Salas Grado Año'!A5,IF(Tabla1325[Nivel]=BD!$L$2,'Filtrar Salas Grado Año'!C5,'Filtrar Salas Grado Año'!E5)))="(en blanco)","",IF(Tabla1228[[#This Row],[Orden]]="","",IF(Tabla1325[Nivel]=BD!$L$1,'Filtrar Salas Grado Año'!A5,IF(Tabla1325[Nivel]=BD!$L$2,'Filtrar Salas Grado Año'!C5,'Filtrar Salas Grado Año'!E5))))</f>
        <v/>
      </c>
      <c r="F9">
        <f>IF(Tabla1325[Cant. Alumnos]&gt;1,IF(F8="","",IF(ISNUMBER(F8)=FALSE,1,IF(F8=Tabla1325[Cant. Alumnos],"",F8+1))),"")</f>
        <v>7</v>
      </c>
      <c r="G9" t="str">
        <f t="array" ref="G9">IF(Tabla2126[[#This Row],[Contador]]="","",IF(Tabla1325[Nivel]=BD!$L$1,IFERROR(SMALL(IF(Tabla19[Sala]=$C$2,Tabla19[ID2]),ROW()-2),""),IF(Tabla1325[Nivel]=BD!$L$2,IFERROR(SMALL(IF(Tabla199[Sala]=$C$2,Tabla199[ID2]),ROW()-2),""),IFERROR(SMALL(IF(Tabla19912[Sala]=$C$2,Tabla19912[ID2]),ROW()-2),""))))</f>
        <v/>
      </c>
      <c r="H9" t="str">
        <f>IF(Tabla2126[[#This Row],[ID]]="","",IF(Tabla1325[Nivel]=BD!$L$1,VLOOKUP(Tabla2126[[#This Row],[ID]],Tabla19[],4,0),IF(Tabla1325[Nivel]=BD!$L$2,VLOOKUP(Tabla2126[[#This Row],[ID]],Tabla199[],4,0),VLOOKUP(Tabla2126[[#This Row],[ID]],Tabla19912[],4,0))))</f>
        <v/>
      </c>
    </row>
    <row r="10" spans="1:8" x14ac:dyDescent="0.2">
      <c r="B10" t="str">
        <f>IF(Tabla1325[Cant. Salas]="","",IF(B9="","",IF(ISNUMBER(B9)=FALSE,1,IF(B9=Tabla1325[Cant. Salas],"",B9+1))))</f>
        <v/>
      </c>
      <c r="C10" t="str">
        <f>IF(IF(Tabla1228[[#This Row],[Orden]]="","",IF(Tabla1325[Nivel]=BD!$L$1,'Filtrar Salas Grado Año'!A6,IF(Tabla1325[Nivel]=BD!$L$2,'Filtrar Salas Grado Año'!C6,'Filtrar Salas Grado Año'!E6)))="(en blanco)","",IF(Tabla1228[[#This Row],[Orden]]="","",IF(Tabla1325[Nivel]=BD!$L$1,'Filtrar Salas Grado Año'!A6,IF(Tabla1325[Nivel]=BD!$L$2,'Filtrar Salas Grado Año'!C6,'Filtrar Salas Grado Año'!E6))))</f>
        <v/>
      </c>
      <c r="F10">
        <f>IF(Tabla1325[Cant. Alumnos]&gt;1,IF(F9="","",IF(ISNUMBER(F9)=FALSE,1,IF(F9=Tabla1325[Cant. Alumnos],"",F9+1))),"")</f>
        <v>8</v>
      </c>
      <c r="G10" t="str">
        <f t="array" ref="G10">IF(Tabla2126[[#This Row],[Contador]]="","",IF(Tabla1325[Nivel]=BD!$L$1,IFERROR(SMALL(IF(Tabla19[Sala]=$C$2,Tabla19[ID2]),ROW()-2),""),IF(Tabla1325[Nivel]=BD!$L$2,IFERROR(SMALL(IF(Tabla199[Sala]=$C$2,Tabla199[ID2]),ROW()-2),""),IFERROR(SMALL(IF(Tabla19912[Sala]=$C$2,Tabla19912[ID2]),ROW()-2),""))))</f>
        <v/>
      </c>
      <c r="H10" t="str">
        <f>IF(Tabla2126[[#This Row],[ID]]="","",IF(Tabla1325[Nivel]=BD!$L$1,VLOOKUP(Tabla2126[[#This Row],[ID]],Tabla19[],4,0),IF(Tabla1325[Nivel]=BD!$L$2,VLOOKUP(Tabla2126[[#This Row],[ID]],Tabla199[],4,0),VLOOKUP(Tabla2126[[#This Row],[ID]],Tabla19912[],4,0))))</f>
        <v/>
      </c>
    </row>
    <row r="11" spans="1:8" x14ac:dyDescent="0.2">
      <c r="B11" t="str">
        <f>IF(Tabla1325[Cant. Salas]="","",IF(B10="","",IF(ISNUMBER(B10)=FALSE,1,IF(B10=Tabla1325[Cant. Salas],"",B10+1))))</f>
        <v/>
      </c>
      <c r="C11" t="str">
        <f>IF(IF(Tabla1228[[#This Row],[Orden]]="","",IF(Tabla1325[Nivel]=BD!$L$1,'Filtrar Salas Grado Año'!A7,IF(Tabla1325[Nivel]=BD!$L$2,'Filtrar Salas Grado Año'!C7,'Filtrar Salas Grado Año'!E7)))="(en blanco)","",IF(Tabla1228[[#This Row],[Orden]]="","",IF(Tabla1325[Nivel]=BD!$L$1,'Filtrar Salas Grado Año'!A7,IF(Tabla1325[Nivel]=BD!$L$2,'Filtrar Salas Grado Año'!C7,'Filtrar Salas Grado Año'!E7))))</f>
        <v/>
      </c>
      <c r="F11">
        <f>IF(Tabla1325[Cant. Alumnos]&gt;1,IF(F10="","",IF(ISNUMBER(F10)=FALSE,1,IF(F10=Tabla1325[Cant. Alumnos],"",F10+1))),"")</f>
        <v>9</v>
      </c>
      <c r="G11" t="str">
        <f t="array" ref="G11">IF(Tabla2126[[#This Row],[Contador]]="","",IF(Tabla1325[Nivel]=BD!$L$1,IFERROR(SMALL(IF(Tabla19[Sala]=$C$2,Tabla19[ID2]),ROW()-2),""),IF(Tabla1325[Nivel]=BD!$L$2,IFERROR(SMALL(IF(Tabla199[Sala]=$C$2,Tabla199[ID2]),ROW()-2),""),IFERROR(SMALL(IF(Tabla19912[Sala]=$C$2,Tabla19912[ID2]),ROW()-2),""))))</f>
        <v/>
      </c>
      <c r="H11" t="str">
        <f>IF(Tabla2126[[#This Row],[ID]]="","",IF(Tabla1325[Nivel]=BD!$L$1,VLOOKUP(Tabla2126[[#This Row],[ID]],Tabla19[],4,0),IF(Tabla1325[Nivel]=BD!$L$2,VLOOKUP(Tabla2126[[#This Row],[ID]],Tabla199[],4,0),VLOOKUP(Tabla2126[[#This Row],[ID]],Tabla19912[],4,0))))</f>
        <v/>
      </c>
    </row>
    <row r="12" spans="1:8" x14ac:dyDescent="0.2">
      <c r="B12" t="str">
        <f>IF(Tabla1325[Cant. Salas]="","",IF(B11="","",IF(ISNUMBER(B11)=FALSE,1,IF(B11=Tabla1325[Cant. Salas],"",B11+1))))</f>
        <v/>
      </c>
      <c r="C12" t="str">
        <f>IF(IF(Tabla1228[[#This Row],[Orden]]="","",IF(Tabla1325[Nivel]=BD!$L$1,'Filtrar Salas Grado Año'!A8,IF(Tabla1325[Nivel]=BD!$L$2,'Filtrar Salas Grado Año'!C8,'Filtrar Salas Grado Año'!E8)))="(en blanco)","",IF(Tabla1228[[#This Row],[Orden]]="","",IF(Tabla1325[Nivel]=BD!$L$1,'Filtrar Salas Grado Año'!A8,IF(Tabla1325[Nivel]=BD!$L$2,'Filtrar Salas Grado Año'!C8,'Filtrar Salas Grado Año'!E8))))</f>
        <v/>
      </c>
      <c r="F12">
        <f>IF(Tabla1325[Cant. Alumnos]&gt;1,IF(F11="","",IF(ISNUMBER(F11)=FALSE,1,IF(F11=Tabla1325[Cant. Alumnos],"",F11+1))),"")</f>
        <v>10</v>
      </c>
      <c r="G12" t="str">
        <f t="array" ref="G12">IF(Tabla2126[[#This Row],[Contador]]="","",IF(Tabla1325[Nivel]=BD!$L$1,IFERROR(SMALL(IF(Tabla19[Sala]=$C$2,Tabla19[ID2]),ROW()-2),""),IF(Tabla1325[Nivel]=BD!$L$2,IFERROR(SMALL(IF(Tabla199[Sala]=$C$2,Tabla199[ID2]),ROW()-2),""),IFERROR(SMALL(IF(Tabla19912[Sala]=$C$2,Tabla19912[ID2]),ROW()-2),""))))</f>
        <v/>
      </c>
      <c r="H12" t="str">
        <f>IF(Tabla2126[[#This Row],[ID]]="","",IF(Tabla1325[Nivel]=BD!$L$1,VLOOKUP(Tabla2126[[#This Row],[ID]],Tabla19[],4,0),IF(Tabla1325[Nivel]=BD!$L$2,VLOOKUP(Tabla2126[[#This Row],[ID]],Tabla199[],4,0),VLOOKUP(Tabla2126[[#This Row],[ID]],Tabla19912[],4,0))))</f>
        <v/>
      </c>
    </row>
    <row r="13" spans="1:8" x14ac:dyDescent="0.2">
      <c r="B13" t="str">
        <f>IF(Tabla1325[Cant. Salas]="","",IF(B12="","",IF(ISNUMBER(B12)=FALSE,1,IF(B12=Tabla1325[Cant. Salas],"",B12+1))))</f>
        <v/>
      </c>
      <c r="C13" t="str">
        <f>IF(IF(Tabla1228[[#This Row],[Orden]]="","",IF(Tabla1325[Nivel]=BD!$L$1,'Filtrar Salas Grado Año'!A9,IF(Tabla1325[Nivel]=BD!$L$2,'Filtrar Salas Grado Año'!C9,'Filtrar Salas Grado Año'!E9)))="(en blanco)","",IF(Tabla1228[[#This Row],[Orden]]="","",IF(Tabla1325[Nivel]=BD!$L$1,'Filtrar Salas Grado Año'!A9,IF(Tabla1325[Nivel]=BD!$L$2,'Filtrar Salas Grado Año'!C9,'Filtrar Salas Grado Año'!E9))))</f>
        <v/>
      </c>
      <c r="F13">
        <f>IF(Tabla1325[Cant. Alumnos]&gt;1,IF(F12="","",IF(ISNUMBER(F12)=FALSE,1,IF(F12=Tabla1325[Cant. Alumnos],"",F12+1))),"")</f>
        <v>11</v>
      </c>
      <c r="G13" t="str">
        <f t="array" ref="G13">IF(Tabla2126[[#This Row],[Contador]]="","",IF(Tabla1325[Nivel]=BD!$L$1,IFERROR(SMALL(IF(Tabla19[Sala]=$C$2,Tabla19[ID2]),ROW()-2),""),IF(Tabla1325[Nivel]=BD!$L$2,IFERROR(SMALL(IF(Tabla199[Sala]=$C$2,Tabla199[ID2]),ROW()-2),""),IFERROR(SMALL(IF(Tabla19912[Sala]=$C$2,Tabla19912[ID2]),ROW()-2),""))))</f>
        <v/>
      </c>
      <c r="H13" t="str">
        <f>IF(Tabla2126[[#This Row],[ID]]="","",IF(Tabla1325[Nivel]=BD!$L$1,VLOOKUP(Tabla2126[[#This Row],[ID]],Tabla19[],4,0),IF(Tabla1325[Nivel]=BD!$L$2,VLOOKUP(Tabla2126[[#This Row],[ID]],Tabla199[],4,0),VLOOKUP(Tabla2126[[#This Row],[ID]],Tabla19912[],4,0))))</f>
        <v/>
      </c>
    </row>
    <row r="14" spans="1:8" x14ac:dyDescent="0.2">
      <c r="B14" t="str">
        <f>IF(Tabla1325[Cant. Salas]="","",IF(B13="","",IF(ISNUMBER(B13)=FALSE,1,IF(B13=Tabla1325[Cant. Salas],"",B13+1))))</f>
        <v/>
      </c>
      <c r="C14" t="str">
        <f>IF(IF(Tabla1228[[#This Row],[Orden]]="","",IF(Tabla1325[Nivel]=BD!$L$1,'Filtrar Salas Grado Año'!A10,IF(Tabla1325[Nivel]=BD!$L$2,'Filtrar Salas Grado Año'!C10,'Filtrar Salas Grado Año'!E10)))="(en blanco)","",IF(Tabla1228[[#This Row],[Orden]]="","",IF(Tabla1325[Nivel]=BD!$L$1,'Filtrar Salas Grado Año'!A10,IF(Tabla1325[Nivel]=BD!$L$2,'Filtrar Salas Grado Año'!C10,'Filtrar Salas Grado Año'!E10))))</f>
        <v/>
      </c>
      <c r="F14">
        <f>IF(Tabla1325[Cant. Alumnos]&gt;1,IF(F13="","",IF(ISNUMBER(F13)=FALSE,1,IF(F13=Tabla1325[Cant. Alumnos],"",F13+1))),"")</f>
        <v>12</v>
      </c>
      <c r="G14" t="str">
        <f t="array" ref="G14">IF(Tabla2126[[#This Row],[Contador]]="","",IF(Tabla1325[Nivel]=BD!$L$1,IFERROR(SMALL(IF(Tabla19[Sala]=$C$2,Tabla19[ID2]),ROW()-2),""),IF(Tabla1325[Nivel]=BD!$L$2,IFERROR(SMALL(IF(Tabla199[Sala]=$C$2,Tabla199[ID2]),ROW()-2),""),IFERROR(SMALL(IF(Tabla19912[Sala]=$C$2,Tabla19912[ID2]),ROW()-2),""))))</f>
        <v/>
      </c>
      <c r="H14" t="str">
        <f>IF(Tabla2126[[#This Row],[ID]]="","",IF(Tabla1325[Nivel]=BD!$L$1,VLOOKUP(Tabla2126[[#This Row],[ID]],Tabla19[],4,0),IF(Tabla1325[Nivel]=BD!$L$2,VLOOKUP(Tabla2126[[#This Row],[ID]],Tabla199[],4,0),VLOOKUP(Tabla2126[[#This Row],[ID]],Tabla19912[],4,0))))</f>
        <v/>
      </c>
    </row>
    <row r="15" spans="1:8" x14ac:dyDescent="0.2">
      <c r="B15" t="str">
        <f>IF(Tabla1325[Cant. Salas]="","",IF(B14="","",IF(ISNUMBER(B14)=FALSE,1,IF(B14=Tabla1325[Cant. Salas],"",B14+1))))</f>
        <v/>
      </c>
      <c r="C15" t="str">
        <f>IF(IF(Tabla1228[[#This Row],[Orden]]="","",IF(Tabla1325[Nivel]=BD!$L$1,'Filtrar Salas Grado Año'!A11,IF(Tabla1325[Nivel]=BD!$L$2,'Filtrar Salas Grado Año'!C11,'Filtrar Salas Grado Año'!E11)))="(en blanco)","",IF(Tabla1228[[#This Row],[Orden]]="","",IF(Tabla1325[Nivel]=BD!$L$1,'Filtrar Salas Grado Año'!A11,IF(Tabla1325[Nivel]=BD!$L$2,'Filtrar Salas Grado Año'!C11,'Filtrar Salas Grado Año'!E11))))</f>
        <v/>
      </c>
      <c r="F15">
        <f>IF(Tabla1325[Cant. Alumnos]&gt;1,IF(F14="","",IF(ISNUMBER(F14)=FALSE,1,IF(F14=Tabla1325[Cant. Alumnos],"",F14+1))),"")</f>
        <v>13</v>
      </c>
      <c r="G15" t="str">
        <f t="array" ref="G15">IF(Tabla2126[[#This Row],[Contador]]="","",IF(Tabla1325[Nivel]=BD!$L$1,IFERROR(SMALL(IF(Tabla19[Sala]=$C$2,Tabla19[ID2]),ROW()-2),""),IF(Tabla1325[Nivel]=BD!$L$2,IFERROR(SMALL(IF(Tabla199[Sala]=$C$2,Tabla199[ID2]),ROW()-2),""),IFERROR(SMALL(IF(Tabla19912[Sala]=$C$2,Tabla19912[ID2]),ROW()-2),""))))</f>
        <v/>
      </c>
      <c r="H15" t="str">
        <f>IF(Tabla2126[[#This Row],[ID]]="","",IF(Tabla1325[Nivel]=BD!$L$1,VLOOKUP(Tabla2126[[#This Row],[ID]],Tabla19[],4,0),IF(Tabla1325[Nivel]=BD!$L$2,VLOOKUP(Tabla2126[[#This Row],[ID]],Tabla199[],4,0),VLOOKUP(Tabla2126[[#This Row],[ID]],Tabla19912[],4,0))))</f>
        <v/>
      </c>
    </row>
    <row r="16" spans="1:8" x14ac:dyDescent="0.2">
      <c r="B16" t="str">
        <f>IF(Tabla1325[Cant. Salas]="","",IF(B15="","",IF(ISNUMBER(B15)=FALSE,1,IF(B15=Tabla1325[Cant. Salas],"",B15+1))))</f>
        <v/>
      </c>
      <c r="C16" t="str">
        <f>IF(IF(Tabla1228[[#This Row],[Orden]]="","",IF(Tabla1325[Nivel]=BD!$L$1,'Filtrar Salas Grado Año'!A12,IF(Tabla1325[Nivel]=BD!$L$2,'Filtrar Salas Grado Año'!C12,'Filtrar Salas Grado Año'!E12)))="(en blanco)","",IF(Tabla1228[[#This Row],[Orden]]="","",IF(Tabla1325[Nivel]=BD!$L$1,'Filtrar Salas Grado Año'!A12,IF(Tabla1325[Nivel]=BD!$L$2,'Filtrar Salas Grado Año'!C12,'Filtrar Salas Grado Año'!E12))))</f>
        <v/>
      </c>
      <c r="F16">
        <f>IF(Tabla1325[Cant. Alumnos]&gt;1,IF(F15="","",IF(ISNUMBER(F15)=FALSE,1,IF(F15=Tabla1325[Cant. Alumnos],"",F15+1))),"")</f>
        <v>14</v>
      </c>
      <c r="G16" t="str">
        <f t="array" ref="G16">IF(Tabla2126[[#This Row],[Contador]]="","",IF(Tabla1325[Nivel]=BD!$L$1,IFERROR(SMALL(IF(Tabla19[Sala]=$C$2,Tabla19[ID2]),ROW()-2),""),IF(Tabla1325[Nivel]=BD!$L$2,IFERROR(SMALL(IF(Tabla199[Sala]=$C$2,Tabla199[ID2]),ROW()-2),""),IFERROR(SMALL(IF(Tabla19912[Sala]=$C$2,Tabla19912[ID2]),ROW()-2),""))))</f>
        <v/>
      </c>
      <c r="H16" t="str">
        <f>IF(Tabla2126[[#This Row],[ID]]="","",IF(Tabla1325[Nivel]=BD!$L$1,VLOOKUP(Tabla2126[[#This Row],[ID]],Tabla19[],4,0),IF(Tabla1325[Nivel]=BD!$L$2,VLOOKUP(Tabla2126[[#This Row],[ID]],Tabla199[],4,0),VLOOKUP(Tabla2126[[#This Row],[ID]],Tabla19912[],4,0))))</f>
        <v/>
      </c>
    </row>
    <row r="17" spans="2:8" x14ac:dyDescent="0.2">
      <c r="B17" t="str">
        <f>IF(Tabla1325[Cant. Salas]="","",IF(B16="","",IF(ISNUMBER(B16)=FALSE,1,IF(B16=Tabla1325[Cant. Salas],"",B16+1))))</f>
        <v/>
      </c>
      <c r="C17" t="str">
        <f>IF(IF(Tabla1228[[#This Row],[Orden]]="","",IF(Tabla1325[Nivel]=BD!$L$1,'Filtrar Salas Grado Año'!A13,IF(Tabla1325[Nivel]=BD!$L$2,'Filtrar Salas Grado Año'!C13,'Filtrar Salas Grado Año'!E13)))="(en blanco)","",IF(Tabla1228[[#This Row],[Orden]]="","",IF(Tabla1325[Nivel]=BD!$L$1,'Filtrar Salas Grado Año'!A13,IF(Tabla1325[Nivel]=BD!$L$2,'Filtrar Salas Grado Año'!C13,'Filtrar Salas Grado Año'!E13))))</f>
        <v/>
      </c>
      <c r="F17">
        <f>IF(Tabla1325[Cant. Alumnos]&gt;1,IF(F16="","",IF(ISNUMBER(F16)=FALSE,1,IF(F16=Tabla1325[Cant. Alumnos],"",F16+1))),"")</f>
        <v>15</v>
      </c>
      <c r="G17" t="str">
        <f t="array" ref="G17">IF(Tabla2126[[#This Row],[Contador]]="","",IF(Tabla1325[Nivel]=BD!$L$1,IFERROR(SMALL(IF(Tabla19[Sala]=$C$2,Tabla19[ID2]),ROW()-2),""),IF(Tabla1325[Nivel]=BD!$L$2,IFERROR(SMALL(IF(Tabla199[Sala]=$C$2,Tabla199[ID2]),ROW()-2),""),IFERROR(SMALL(IF(Tabla19912[Sala]=$C$2,Tabla19912[ID2]),ROW()-2),""))))</f>
        <v/>
      </c>
      <c r="H17" t="str">
        <f>IF(Tabla2126[[#This Row],[ID]]="","",IF(Tabla1325[Nivel]=BD!$L$1,VLOOKUP(Tabla2126[[#This Row],[ID]],Tabla19[],4,0),IF(Tabla1325[Nivel]=BD!$L$2,VLOOKUP(Tabla2126[[#This Row],[ID]],Tabla199[],4,0),VLOOKUP(Tabla2126[[#This Row],[ID]],Tabla19912[],4,0))))</f>
        <v/>
      </c>
    </row>
    <row r="18" spans="2:8" x14ac:dyDescent="0.2">
      <c r="B18" t="str">
        <f>IF(Tabla1325[Cant. Salas]="","",IF(B17="","",IF(ISNUMBER(B17)=FALSE,1,IF(B17=Tabla1325[Cant. Salas],"",B17+1))))</f>
        <v/>
      </c>
      <c r="C18" t="str">
        <f>IF(IF(Tabla1228[[#This Row],[Orden]]="","",IF(Tabla1325[Nivel]=BD!$L$1,'Filtrar Salas Grado Año'!A14,IF(Tabla1325[Nivel]=BD!$L$2,'Filtrar Salas Grado Año'!C14,'Filtrar Salas Grado Año'!E14)))="(en blanco)","",IF(Tabla1228[[#This Row],[Orden]]="","",IF(Tabla1325[Nivel]=BD!$L$1,'Filtrar Salas Grado Año'!A14,IF(Tabla1325[Nivel]=BD!$L$2,'Filtrar Salas Grado Año'!C14,'Filtrar Salas Grado Año'!E14))))</f>
        <v/>
      </c>
      <c r="F18">
        <f>IF(Tabla1325[Cant. Alumnos]&gt;1,IF(F17="","",IF(ISNUMBER(F17)=FALSE,1,IF(F17=Tabla1325[Cant. Alumnos],"",F17+1))),"")</f>
        <v>16</v>
      </c>
      <c r="G18" t="str">
        <f t="array" ref="G18">IF(Tabla2126[[#This Row],[Contador]]="","",IF(Tabla1325[Nivel]=BD!$L$1,IFERROR(SMALL(IF(Tabla19[Sala]=$C$2,Tabla19[ID2]),ROW()-2),""),IF(Tabla1325[Nivel]=BD!$L$2,IFERROR(SMALL(IF(Tabla199[Sala]=$C$2,Tabla199[ID2]),ROW()-2),""),IFERROR(SMALL(IF(Tabla19912[Sala]=$C$2,Tabla19912[ID2]),ROW()-2),""))))</f>
        <v/>
      </c>
      <c r="H18" t="str">
        <f>IF(Tabla2126[[#This Row],[ID]]="","",IF(Tabla1325[Nivel]=BD!$L$1,VLOOKUP(Tabla2126[[#This Row],[ID]],Tabla19[],4,0),IF(Tabla1325[Nivel]=BD!$L$2,VLOOKUP(Tabla2126[[#This Row],[ID]],Tabla199[],4,0),VLOOKUP(Tabla2126[[#This Row],[ID]],Tabla19912[],4,0))))</f>
        <v/>
      </c>
    </row>
    <row r="19" spans="2:8" x14ac:dyDescent="0.2">
      <c r="B19" t="str">
        <f>IF(Tabla1325[Cant. Salas]="","",IF(B18="","",IF(ISNUMBER(B18)=FALSE,1,IF(B18=Tabla1325[Cant. Salas],"",B18+1))))</f>
        <v/>
      </c>
      <c r="C19" t="str">
        <f>IF(IF(Tabla1228[[#This Row],[Orden]]="","",IF(Tabla1325[Nivel]=BD!$L$1,'Filtrar Salas Grado Año'!A15,IF(Tabla1325[Nivel]=BD!$L$2,'Filtrar Salas Grado Año'!C15,'Filtrar Salas Grado Año'!E15)))="(en blanco)","",IF(Tabla1228[[#This Row],[Orden]]="","",IF(Tabla1325[Nivel]=BD!$L$1,'Filtrar Salas Grado Año'!A15,IF(Tabla1325[Nivel]=BD!$L$2,'Filtrar Salas Grado Año'!C15,'Filtrar Salas Grado Año'!E15))))</f>
        <v/>
      </c>
      <c r="F19">
        <f>IF(Tabla1325[Cant. Alumnos]&gt;1,IF(F18="","",IF(ISNUMBER(F18)=FALSE,1,IF(F18=Tabla1325[Cant. Alumnos],"",F18+1))),"")</f>
        <v>17</v>
      </c>
      <c r="G19" t="str">
        <f t="array" ref="G19">IF(Tabla2126[[#This Row],[Contador]]="","",IF(Tabla1325[Nivel]=BD!$L$1,IFERROR(SMALL(IF(Tabla19[Sala]=$C$2,Tabla19[ID2]),ROW()-2),""),IF(Tabla1325[Nivel]=BD!$L$2,IFERROR(SMALL(IF(Tabla199[Sala]=$C$2,Tabla199[ID2]),ROW()-2),""),IFERROR(SMALL(IF(Tabla19912[Sala]=$C$2,Tabla19912[ID2]),ROW()-2),""))))</f>
        <v/>
      </c>
      <c r="H19" t="str">
        <f>IF(Tabla2126[[#This Row],[ID]]="","",IF(Tabla1325[Nivel]=BD!$L$1,VLOOKUP(Tabla2126[[#This Row],[ID]],Tabla19[],4,0),IF(Tabla1325[Nivel]=BD!$L$2,VLOOKUP(Tabla2126[[#This Row],[ID]],Tabla199[],4,0),VLOOKUP(Tabla2126[[#This Row],[ID]],Tabla19912[],4,0))))</f>
        <v/>
      </c>
    </row>
    <row r="20" spans="2:8" x14ac:dyDescent="0.2">
      <c r="B20" t="str">
        <f>IF(Tabla1325[Cant. Salas]="","",IF(B19="","",IF(ISNUMBER(B19)=FALSE,1,IF(B19=Tabla1325[Cant. Salas],"",B19+1))))</f>
        <v/>
      </c>
      <c r="C20" t="str">
        <f>IF(IF(Tabla1228[[#This Row],[Orden]]="","",IF(Tabla1325[Nivel]=BD!$L$1,'Filtrar Salas Grado Año'!A16,IF(Tabla1325[Nivel]=BD!$L$2,'Filtrar Salas Grado Año'!C16,'Filtrar Salas Grado Año'!E16)))="(en blanco)","",IF(Tabla1228[[#This Row],[Orden]]="","",IF(Tabla1325[Nivel]=BD!$L$1,'Filtrar Salas Grado Año'!A16,IF(Tabla1325[Nivel]=BD!$L$2,'Filtrar Salas Grado Año'!C16,'Filtrar Salas Grado Año'!E16))))</f>
        <v/>
      </c>
      <c r="F20">
        <f>IF(Tabla1325[Cant. Alumnos]&gt;1,IF(F19="","",IF(ISNUMBER(F19)=FALSE,1,IF(F19=Tabla1325[Cant. Alumnos],"",F19+1))),"")</f>
        <v>18</v>
      </c>
      <c r="G20" t="str">
        <f t="array" ref="G20">IF(Tabla2126[[#This Row],[Contador]]="","",IF(Tabla1325[Nivel]=BD!$L$1,IFERROR(SMALL(IF(Tabla19[Sala]=$C$2,Tabla19[ID2]),ROW()-2),""),IF(Tabla1325[Nivel]=BD!$L$2,IFERROR(SMALL(IF(Tabla199[Sala]=$C$2,Tabla199[ID2]),ROW()-2),""),IFERROR(SMALL(IF(Tabla19912[Sala]=$C$2,Tabla19912[ID2]),ROW()-2),""))))</f>
        <v/>
      </c>
      <c r="H20" t="str">
        <f>IF(Tabla2126[[#This Row],[ID]]="","",IF(Tabla1325[Nivel]=BD!$L$1,VLOOKUP(Tabla2126[[#This Row],[ID]],Tabla19[],4,0),IF(Tabla1325[Nivel]=BD!$L$2,VLOOKUP(Tabla2126[[#This Row],[ID]],Tabla199[],4,0),VLOOKUP(Tabla2126[[#This Row],[ID]],Tabla19912[],4,0))))</f>
        <v/>
      </c>
    </row>
    <row r="21" spans="2:8" x14ac:dyDescent="0.2">
      <c r="B21" s="16" t="str">
        <f>IF(Tabla1325[Cant. Salas]="","",IF(B20="","",IF(ISNUMBER(B20)=FALSE,1,IF(B20=Tabla1325[Cant. Salas],"",B20+1))))</f>
        <v/>
      </c>
      <c r="C21" t="str">
        <f>IF(IF(Tabla1228[[#This Row],[Orden]]="","",IF(Tabla1325[Nivel]=BD!$L$1,'Filtrar Salas Grado Año'!A17,IF(Tabla1325[Nivel]=BD!$L$2,'Filtrar Salas Grado Año'!C17,'Filtrar Salas Grado Año'!E17)))="(en blanco)","",IF(Tabla1228[[#This Row],[Orden]]="","",IF(Tabla1325[Nivel]=BD!$L$1,'Filtrar Salas Grado Año'!A17,IF(Tabla1325[Nivel]=BD!$L$2,'Filtrar Salas Grado Año'!C17,'Filtrar Salas Grado Año'!E17))))</f>
        <v/>
      </c>
      <c r="F21">
        <f>IF(Tabla1325[Cant. Alumnos]&gt;1,IF(F20="","",IF(ISNUMBER(F20)=FALSE,1,IF(F20=Tabla1325[Cant. Alumnos],"",F20+1))),"")</f>
        <v>19</v>
      </c>
      <c r="G21" t="str">
        <f t="array" ref="G21">IF(Tabla2126[[#This Row],[Contador]]="","",IF(Tabla1325[Nivel]=BD!$L$1,IFERROR(SMALL(IF(Tabla19[Sala]=$C$2,Tabla19[ID2]),ROW()-2),""),IF(Tabla1325[Nivel]=BD!$L$2,IFERROR(SMALL(IF(Tabla199[Sala]=$C$2,Tabla199[ID2]),ROW()-2),""),IFERROR(SMALL(IF(Tabla19912[Sala]=$C$2,Tabla19912[ID2]),ROW()-2),""))))</f>
        <v/>
      </c>
      <c r="H21" t="str">
        <f>IF(Tabla2126[[#This Row],[ID]]="","",IF(Tabla1325[Nivel]=BD!$L$1,VLOOKUP(Tabla2126[[#This Row],[ID]],Tabla19[],4,0),IF(Tabla1325[Nivel]=BD!$L$2,VLOOKUP(Tabla2126[[#This Row],[ID]],Tabla199[],4,0),VLOOKUP(Tabla2126[[#This Row],[ID]],Tabla19912[],4,0))))</f>
        <v/>
      </c>
    </row>
    <row r="22" spans="2:8" x14ac:dyDescent="0.2">
      <c r="B22" s="16" t="str">
        <f>IF(Tabla1325[Cant. Salas]="","",IF(B21="","",IF(ISNUMBER(B21)=FALSE,1,IF(B21=Tabla1325[Cant. Salas],"",B21+1))))</f>
        <v/>
      </c>
      <c r="C22" t="str">
        <f>IF(IF(Tabla1228[[#This Row],[Orden]]="","",IF(Tabla1325[Nivel]=BD!$L$1,'Filtrar Salas Grado Año'!A18,IF(Tabla1325[Nivel]=BD!$L$2,'Filtrar Salas Grado Año'!C18,'Filtrar Salas Grado Año'!E18)))="(en blanco)","",IF(Tabla1228[[#This Row],[Orden]]="","",IF(Tabla1325[Nivel]=BD!$L$1,'Filtrar Salas Grado Año'!A18,IF(Tabla1325[Nivel]=BD!$L$2,'Filtrar Salas Grado Año'!C18,'Filtrar Salas Grado Año'!E18))))</f>
        <v/>
      </c>
      <c r="F22">
        <f>IF(Tabla1325[Cant. Alumnos]&gt;1,IF(F21="","",IF(ISNUMBER(F21)=FALSE,1,IF(F21=Tabla1325[Cant. Alumnos],"",F21+1))),"")</f>
        <v>20</v>
      </c>
      <c r="G22" t="str">
        <f t="array" ref="G22">IF(Tabla2126[[#This Row],[Contador]]="","",IF(Tabla1325[Nivel]=BD!$L$1,IFERROR(SMALL(IF(Tabla19[Sala]=$C$2,Tabla19[ID2]),ROW()-2),""),IF(Tabla1325[Nivel]=BD!$L$2,IFERROR(SMALL(IF(Tabla199[Sala]=$C$2,Tabla199[ID2]),ROW()-2),""),IFERROR(SMALL(IF(Tabla19912[Sala]=$C$2,Tabla19912[ID2]),ROW()-2),""))))</f>
        <v/>
      </c>
      <c r="H22" t="str">
        <f>IF(Tabla2126[[#This Row],[ID]]="","",IF(Tabla1325[Nivel]=BD!$L$1,VLOOKUP(Tabla2126[[#This Row],[ID]],Tabla19[],4,0),IF(Tabla1325[Nivel]=BD!$L$2,VLOOKUP(Tabla2126[[#This Row],[ID]],Tabla199[],4,0),VLOOKUP(Tabla2126[[#This Row],[ID]],Tabla19912[],4,0))))</f>
        <v/>
      </c>
    </row>
    <row r="23" spans="2:8" x14ac:dyDescent="0.2">
      <c r="B23" s="16" t="str">
        <f>IF(Tabla1325[Cant. Salas]="","",IF(B22="","",IF(ISNUMBER(B22)=FALSE,1,IF(B22=Tabla1325[Cant. Salas],"",B22+1))))</f>
        <v/>
      </c>
      <c r="C23" t="str">
        <f>IF(IF(Tabla1228[[#This Row],[Orden]]="","",IF(Tabla1325[Nivel]=BD!$L$1,'Filtrar Salas Grado Año'!A19,IF(Tabla1325[Nivel]=BD!$L$2,'Filtrar Salas Grado Año'!C19,'Filtrar Salas Grado Año'!E19)))="(en blanco)","",IF(Tabla1228[[#This Row],[Orden]]="","",IF(Tabla1325[Nivel]=BD!$L$1,'Filtrar Salas Grado Año'!A19,IF(Tabla1325[Nivel]=BD!$L$2,'Filtrar Salas Grado Año'!C19,'Filtrar Salas Grado Año'!E19))))</f>
        <v/>
      </c>
      <c r="F23">
        <f>IF(Tabla1325[Cant. Alumnos]&gt;1,IF(F22="","",IF(ISNUMBER(F22)=FALSE,1,IF(F22=Tabla1325[Cant. Alumnos],"",F22+1))),"")</f>
        <v>21</v>
      </c>
      <c r="G23" t="str">
        <f t="array" ref="G23">IF(Tabla2126[[#This Row],[Contador]]="","",IF(Tabla1325[Nivel]=BD!$L$1,IFERROR(SMALL(IF(Tabla19[Sala]=$C$2,Tabla19[ID2]),ROW()-2),""),IF(Tabla1325[Nivel]=BD!$L$2,IFERROR(SMALL(IF(Tabla199[Sala]=$C$2,Tabla199[ID2]),ROW()-2),""),IFERROR(SMALL(IF(Tabla19912[Sala]=$C$2,Tabla19912[ID2]),ROW()-2),""))))</f>
        <v/>
      </c>
      <c r="H23" t="str">
        <f>IF(Tabla2126[[#This Row],[ID]]="","",IF(Tabla1325[Nivel]=BD!$L$1,VLOOKUP(Tabla2126[[#This Row],[ID]],Tabla19[],4,0),IF(Tabla1325[Nivel]=BD!$L$2,VLOOKUP(Tabla2126[[#This Row],[ID]],Tabla199[],4,0),VLOOKUP(Tabla2126[[#This Row],[ID]],Tabla19912[],4,0))))</f>
        <v/>
      </c>
    </row>
    <row r="24" spans="2:8" x14ac:dyDescent="0.2">
      <c r="B24" s="16" t="str">
        <f>IF(Tabla1325[Cant. Salas]="","",IF(B23="","",IF(ISNUMBER(B23)=FALSE,1,IF(B23=Tabla1325[Cant. Salas],"",B23+1))))</f>
        <v/>
      </c>
      <c r="C24" t="str">
        <f>IF(IF(Tabla1228[[#This Row],[Orden]]="","",IF(Tabla1325[Nivel]=BD!$L$1,'Filtrar Salas Grado Año'!A20,IF(Tabla1325[Nivel]=BD!$L$2,'Filtrar Salas Grado Año'!C20,'Filtrar Salas Grado Año'!E20)))="(en blanco)","",IF(Tabla1228[[#This Row],[Orden]]="","",IF(Tabla1325[Nivel]=BD!$L$1,'Filtrar Salas Grado Año'!A20,IF(Tabla1325[Nivel]=BD!$L$2,'Filtrar Salas Grado Año'!C20,'Filtrar Salas Grado Año'!E20))))</f>
        <v/>
      </c>
      <c r="F24">
        <f>IF(Tabla1325[Cant. Alumnos]&gt;1,IF(F23="","",IF(ISNUMBER(F23)=FALSE,1,IF(F23=Tabla1325[Cant. Alumnos],"",F23+1))),"")</f>
        <v>22</v>
      </c>
      <c r="G24" t="str">
        <f t="array" ref="G24">IF(Tabla2126[[#This Row],[Contador]]="","",IF(Tabla1325[Nivel]=BD!$L$1,IFERROR(SMALL(IF(Tabla19[Sala]=$C$2,Tabla19[ID2]),ROW()-2),""),IF(Tabla1325[Nivel]=BD!$L$2,IFERROR(SMALL(IF(Tabla199[Sala]=$C$2,Tabla199[ID2]),ROW()-2),""),IFERROR(SMALL(IF(Tabla19912[Sala]=$C$2,Tabla19912[ID2]),ROW()-2),""))))</f>
        <v/>
      </c>
      <c r="H24" t="str">
        <f>IF(Tabla2126[[#This Row],[ID]]="","",IF(Tabla1325[Nivel]=BD!$L$1,VLOOKUP(Tabla2126[[#This Row],[ID]],Tabla19[],4,0),IF(Tabla1325[Nivel]=BD!$L$2,VLOOKUP(Tabla2126[[#This Row],[ID]],Tabla199[],4,0),VLOOKUP(Tabla2126[[#This Row],[ID]],Tabla19912[],4,0))))</f>
        <v/>
      </c>
    </row>
    <row r="25" spans="2:8" x14ac:dyDescent="0.2">
      <c r="B25" s="16" t="str">
        <f>IF(Tabla1325[Cant. Salas]="","",IF(B24="","",IF(ISNUMBER(B24)=FALSE,1,IF(B24=Tabla1325[Cant. Salas],"",B24+1))))</f>
        <v/>
      </c>
      <c r="C25" t="str">
        <f>IF(IF(Tabla1228[[#This Row],[Orden]]="","",IF(Tabla1325[Nivel]=BD!$L$1,'Filtrar Salas Grado Año'!A21,IF(Tabla1325[Nivel]=BD!$L$2,'Filtrar Salas Grado Año'!C21,'Filtrar Salas Grado Año'!E21)))="(en blanco)","",IF(Tabla1228[[#This Row],[Orden]]="","",IF(Tabla1325[Nivel]=BD!$L$1,'Filtrar Salas Grado Año'!A21,IF(Tabla1325[Nivel]=BD!$L$2,'Filtrar Salas Grado Año'!C21,'Filtrar Salas Grado Año'!E21))))</f>
        <v/>
      </c>
      <c r="F25">
        <f>IF(Tabla1325[Cant. Alumnos]&gt;1,IF(F24="","",IF(ISNUMBER(F24)=FALSE,1,IF(F24=Tabla1325[Cant. Alumnos],"",F24+1))),"")</f>
        <v>23</v>
      </c>
      <c r="G25" t="str">
        <f t="array" ref="G25">IF(Tabla2126[[#This Row],[Contador]]="","",IF(Tabla1325[Nivel]=BD!$L$1,IFERROR(SMALL(IF(Tabla19[Sala]=$C$2,Tabla19[ID2]),ROW()-2),""),IF(Tabla1325[Nivel]=BD!$L$2,IFERROR(SMALL(IF(Tabla199[Sala]=$C$2,Tabla199[ID2]),ROW()-2),""),IFERROR(SMALL(IF(Tabla19912[Sala]=$C$2,Tabla19912[ID2]),ROW()-2),""))))</f>
        <v/>
      </c>
      <c r="H25" t="str">
        <f>IF(Tabla2126[[#This Row],[ID]]="","",IF(Tabla1325[Nivel]=BD!$L$1,VLOOKUP(Tabla2126[[#This Row],[ID]],Tabla19[],4,0),IF(Tabla1325[Nivel]=BD!$L$2,VLOOKUP(Tabla2126[[#This Row],[ID]],Tabla199[],4,0),VLOOKUP(Tabla2126[[#This Row],[ID]],Tabla19912[],4,0))))</f>
        <v/>
      </c>
    </row>
    <row r="26" spans="2:8" x14ac:dyDescent="0.2">
      <c r="B26" s="16" t="str">
        <f>IF(Tabla1325[Cant. Salas]="","",IF(B25="","",IF(ISNUMBER(B25)=FALSE,1,IF(B25=Tabla1325[Cant. Salas],"",B25+1))))</f>
        <v/>
      </c>
      <c r="C26" t="str">
        <f>IF(IF(Tabla1228[[#This Row],[Orden]]="","",IF(Tabla1325[Nivel]=BD!$L$1,'Filtrar Salas Grado Año'!A22,IF(Tabla1325[Nivel]=BD!$L$2,'Filtrar Salas Grado Año'!C22,'Filtrar Salas Grado Año'!E22)))="(en blanco)","",IF(Tabla1228[[#This Row],[Orden]]="","",IF(Tabla1325[Nivel]=BD!$L$1,'Filtrar Salas Grado Año'!A22,IF(Tabla1325[Nivel]=BD!$L$2,'Filtrar Salas Grado Año'!C22,'Filtrar Salas Grado Año'!E22))))</f>
        <v/>
      </c>
      <c r="F26">
        <f>IF(Tabla1325[Cant. Alumnos]&gt;1,IF(F25="","",IF(ISNUMBER(F25)=FALSE,1,IF(F25=Tabla1325[Cant. Alumnos],"",F25+1))),"")</f>
        <v>24</v>
      </c>
      <c r="G26" t="str">
        <f t="array" ref="G26">IF(Tabla2126[[#This Row],[Contador]]="","",IF(Tabla1325[Nivel]=BD!$L$1,IFERROR(SMALL(IF(Tabla19[Sala]=$C$2,Tabla19[ID2]),ROW()-2),""),IF(Tabla1325[Nivel]=BD!$L$2,IFERROR(SMALL(IF(Tabla199[Sala]=$C$2,Tabla199[ID2]),ROW()-2),""),IFERROR(SMALL(IF(Tabla19912[Sala]=$C$2,Tabla19912[ID2]),ROW()-2),""))))</f>
        <v/>
      </c>
      <c r="H26" t="str">
        <f>IF(Tabla2126[[#This Row],[ID]]="","",IF(Tabla1325[Nivel]=BD!$L$1,VLOOKUP(Tabla2126[[#This Row],[ID]],Tabla19[],4,0),IF(Tabla1325[Nivel]=BD!$L$2,VLOOKUP(Tabla2126[[#This Row],[ID]],Tabla199[],4,0),VLOOKUP(Tabla2126[[#This Row],[ID]],Tabla19912[],4,0))))</f>
        <v/>
      </c>
    </row>
    <row r="27" spans="2:8" x14ac:dyDescent="0.2">
      <c r="B27" s="16" t="str">
        <f>IF(Tabla1325[Cant. Salas]="","",IF(B26="","",IF(ISNUMBER(B26)=FALSE,1,IF(B26=Tabla1325[Cant. Salas],"",B26+1))))</f>
        <v/>
      </c>
      <c r="C27" t="str">
        <f>IF(IF(Tabla1228[[#This Row],[Orden]]="","",IF(Tabla1325[Nivel]=BD!$L$1,'Filtrar Salas Grado Año'!A23,IF(Tabla1325[Nivel]=BD!$L$2,'Filtrar Salas Grado Año'!C23,'Filtrar Salas Grado Año'!E23)))="(en blanco)","",IF(Tabla1228[[#This Row],[Orden]]="","",IF(Tabla1325[Nivel]=BD!$L$1,'Filtrar Salas Grado Año'!A23,IF(Tabla1325[Nivel]=BD!$L$2,'Filtrar Salas Grado Año'!C23,'Filtrar Salas Grado Año'!E23))))</f>
        <v/>
      </c>
      <c r="F27">
        <f>IF(Tabla1325[Cant. Alumnos]&gt;1,IF(F26="","",IF(ISNUMBER(F26)=FALSE,1,IF(F26=Tabla1325[Cant. Alumnos],"",F26+1))),"")</f>
        <v>25</v>
      </c>
      <c r="G27" t="str">
        <f t="array" ref="G27">IF(Tabla2126[[#This Row],[Contador]]="","",IF(Tabla1325[Nivel]=BD!$L$1,IFERROR(SMALL(IF(Tabla19[Sala]=$C$2,Tabla19[ID2]),ROW()-2),""),IF(Tabla1325[Nivel]=BD!$L$2,IFERROR(SMALL(IF(Tabla199[Sala]=$C$2,Tabla199[ID2]),ROW()-2),""),IFERROR(SMALL(IF(Tabla19912[Sala]=$C$2,Tabla19912[ID2]),ROW()-2),""))))</f>
        <v/>
      </c>
      <c r="H27" t="str">
        <f>IF(Tabla2126[[#This Row],[ID]]="","",IF(Tabla1325[Nivel]=BD!$L$1,VLOOKUP(Tabla2126[[#This Row],[ID]],Tabla19[],4,0),IF(Tabla1325[Nivel]=BD!$L$2,VLOOKUP(Tabla2126[[#This Row],[ID]],Tabla199[],4,0),VLOOKUP(Tabla2126[[#This Row],[ID]],Tabla19912[],4,0))))</f>
        <v/>
      </c>
    </row>
    <row r="28" spans="2:8" x14ac:dyDescent="0.2">
      <c r="B28" s="16" t="str">
        <f>IF(Tabla1325[Cant. Salas]="","",IF(B27="","",IF(ISNUMBER(B27)=FALSE,1,IF(B27=Tabla1325[Cant. Salas],"",B27+1))))</f>
        <v/>
      </c>
      <c r="C28" t="str">
        <f>IF(IF(Tabla1228[[#This Row],[Orden]]="","",IF(Tabla1325[Nivel]=BD!$L$1,'Filtrar Salas Grado Año'!A24,IF(Tabla1325[Nivel]=BD!$L$2,'Filtrar Salas Grado Año'!C24,'Filtrar Salas Grado Año'!E24)))="(en blanco)","",IF(Tabla1228[[#This Row],[Orden]]="","",IF(Tabla1325[Nivel]=BD!$L$1,'Filtrar Salas Grado Año'!A24,IF(Tabla1325[Nivel]=BD!$L$2,'Filtrar Salas Grado Año'!C24,'Filtrar Salas Grado Año'!E24))))</f>
        <v/>
      </c>
      <c r="F28">
        <f>IF(Tabla1325[Cant. Alumnos]&gt;1,IF(F27="","",IF(ISNUMBER(F27)=FALSE,1,IF(F27=Tabla1325[Cant. Alumnos],"",F27+1))),"")</f>
        <v>26</v>
      </c>
      <c r="G28" t="str">
        <f t="array" ref="G28">IF(Tabla2126[[#This Row],[Contador]]="","",IF(Tabla1325[Nivel]=BD!$L$1,IFERROR(SMALL(IF(Tabla19[Sala]=$C$2,Tabla19[ID2]),ROW()-2),""),IF(Tabla1325[Nivel]=BD!$L$2,IFERROR(SMALL(IF(Tabla199[Sala]=$C$2,Tabla199[ID2]),ROW()-2),""),IFERROR(SMALL(IF(Tabla19912[Sala]=$C$2,Tabla19912[ID2]),ROW()-2),""))))</f>
        <v/>
      </c>
      <c r="H28" t="str">
        <f>IF(Tabla2126[[#This Row],[ID]]="","",IF(Tabla1325[Nivel]=BD!$L$1,VLOOKUP(Tabla2126[[#This Row],[ID]],Tabla19[],4,0),IF(Tabla1325[Nivel]=BD!$L$2,VLOOKUP(Tabla2126[[#This Row],[ID]],Tabla199[],4,0),VLOOKUP(Tabla2126[[#This Row],[ID]],Tabla19912[],4,0))))</f>
        <v/>
      </c>
    </row>
    <row r="29" spans="2:8" x14ac:dyDescent="0.2">
      <c r="B29" s="16" t="str">
        <f>IF(Tabla1325[Cant. Salas]="","",IF(B28="","",IF(ISNUMBER(B28)=FALSE,1,IF(B28=Tabla1325[Cant. Salas],"",B28+1))))</f>
        <v/>
      </c>
      <c r="C29" t="str">
        <f>IF(IF(Tabla1228[[#This Row],[Orden]]="","",IF(Tabla1325[Nivel]=BD!$L$1,'Filtrar Salas Grado Año'!A25,IF(Tabla1325[Nivel]=BD!$L$2,'Filtrar Salas Grado Año'!C25,'Filtrar Salas Grado Año'!E25)))="(en blanco)","",IF(Tabla1228[[#This Row],[Orden]]="","",IF(Tabla1325[Nivel]=BD!$L$1,'Filtrar Salas Grado Año'!A25,IF(Tabla1325[Nivel]=BD!$L$2,'Filtrar Salas Grado Año'!C25,'Filtrar Salas Grado Año'!E25))))</f>
        <v/>
      </c>
      <c r="F29">
        <f>IF(Tabla1325[Cant. Alumnos]&gt;1,IF(F28="","",IF(ISNUMBER(F28)=FALSE,1,IF(F28=Tabla1325[Cant. Alumnos],"",F28+1))),"")</f>
        <v>27</v>
      </c>
      <c r="G29" t="str">
        <f t="array" ref="G29">IF(Tabla2126[[#This Row],[Contador]]="","",IF(Tabla1325[Nivel]=BD!$L$1,IFERROR(SMALL(IF(Tabla19[Sala]=$C$2,Tabla19[ID2]),ROW()-2),""),IF(Tabla1325[Nivel]=BD!$L$2,IFERROR(SMALL(IF(Tabla199[Sala]=$C$2,Tabla199[ID2]),ROW()-2),""),IFERROR(SMALL(IF(Tabla19912[Sala]=$C$2,Tabla19912[ID2]),ROW()-2),""))))</f>
        <v/>
      </c>
      <c r="H29" t="str">
        <f>IF(Tabla2126[[#This Row],[ID]]="","",IF(Tabla1325[Nivel]=BD!$L$1,VLOOKUP(Tabla2126[[#This Row],[ID]],Tabla19[],4,0),IF(Tabla1325[Nivel]=BD!$L$2,VLOOKUP(Tabla2126[[#This Row],[ID]],Tabla199[],4,0),VLOOKUP(Tabla2126[[#This Row],[ID]],Tabla19912[],4,0))))</f>
        <v/>
      </c>
    </row>
    <row r="30" spans="2:8" x14ac:dyDescent="0.2">
      <c r="F30">
        <f>IF(Tabla1325[Cant. Alumnos]&gt;1,IF(F29="","",IF(ISNUMBER(F29)=FALSE,1,IF(F29=Tabla1325[Cant. Alumnos],"",F29+1))),"")</f>
        <v>28</v>
      </c>
      <c r="G30" t="str">
        <f t="array" ref="G30">IF(Tabla2126[[#This Row],[Contador]]="","",IF(Tabla1325[Nivel]=BD!$L$1,IFERROR(SMALL(IF(Tabla19[Sala]=$C$2,Tabla19[ID2]),ROW()-2),""),IF(Tabla1325[Nivel]=BD!$L$2,IFERROR(SMALL(IF(Tabla199[Sala]=$C$2,Tabla199[ID2]),ROW()-2),""),IFERROR(SMALL(IF(Tabla19912[Sala]=$C$2,Tabla19912[ID2]),ROW()-2),""))))</f>
        <v/>
      </c>
      <c r="H30" t="str">
        <f>IF(Tabla2126[[#This Row],[ID]]="","",IF(Tabla1325[Nivel]=BD!$L$1,VLOOKUP(Tabla2126[[#This Row],[ID]],Tabla19[],4,0),IF(Tabla1325[Nivel]=BD!$L$2,VLOOKUP(Tabla2126[[#This Row],[ID]],Tabla199[],4,0),VLOOKUP(Tabla2126[[#This Row],[ID]],Tabla19912[],4,0))))</f>
        <v/>
      </c>
    </row>
    <row r="31" spans="2:8" x14ac:dyDescent="0.2">
      <c r="F31">
        <f>IF(Tabla1325[Cant. Alumnos]&gt;1,IF(F30="","",IF(ISNUMBER(F30)=FALSE,1,IF(F30=Tabla1325[Cant. Alumnos],"",F30+1))),"")</f>
        <v>29</v>
      </c>
      <c r="G31" t="str">
        <f t="array" ref="G31">IF(Tabla2126[[#This Row],[Contador]]="","",IF(Tabla1325[Nivel]=BD!$L$1,IFERROR(SMALL(IF(Tabla19[Sala]=$C$2,Tabla19[ID2]),ROW()-2),""),IF(Tabla1325[Nivel]=BD!$L$2,IFERROR(SMALL(IF(Tabla199[Sala]=$C$2,Tabla199[ID2]),ROW()-2),""),IFERROR(SMALL(IF(Tabla19912[Sala]=$C$2,Tabla19912[ID2]),ROW()-2),""))))</f>
        <v/>
      </c>
      <c r="H31" t="str">
        <f>IF(Tabla2126[[#This Row],[ID]]="","",IF(Tabla1325[Nivel]=BD!$L$1,VLOOKUP(Tabla2126[[#This Row],[ID]],Tabla19[],4,0),IF(Tabla1325[Nivel]=BD!$L$2,VLOOKUP(Tabla2126[[#This Row],[ID]],Tabla199[],4,0),VLOOKUP(Tabla2126[[#This Row],[ID]],Tabla19912[],4,0))))</f>
        <v/>
      </c>
    </row>
    <row r="32" spans="2:8" x14ac:dyDescent="0.2">
      <c r="F32">
        <f>IF(Tabla1325[Cant. Alumnos]&gt;1,IF(F31="","",IF(ISNUMBER(F31)=FALSE,1,IF(F31=Tabla1325[Cant. Alumnos],"",F31+1))),"")</f>
        <v>30</v>
      </c>
      <c r="G32" t="str">
        <f t="array" ref="G32">IF(Tabla2126[[#This Row],[Contador]]="","",IF(Tabla1325[Nivel]=BD!$L$1,IFERROR(SMALL(IF(Tabla19[Sala]=$C$2,Tabla19[ID2]),ROW()-2),""),IF(Tabla1325[Nivel]=BD!$L$2,IFERROR(SMALL(IF(Tabla199[Sala]=$C$2,Tabla199[ID2]),ROW()-2),""),IFERROR(SMALL(IF(Tabla19912[Sala]=$C$2,Tabla19912[ID2]),ROW()-2),""))))</f>
        <v/>
      </c>
      <c r="H32" t="str">
        <f>IF(Tabla2126[[#This Row],[ID]]="","",IF(Tabla1325[Nivel]=BD!$L$1,VLOOKUP(Tabla2126[[#This Row],[ID]],Tabla19[],4,0),IF(Tabla1325[Nivel]=BD!$L$2,VLOOKUP(Tabla2126[[#This Row],[ID]],Tabla199[],4,0),VLOOKUP(Tabla2126[[#This Row],[ID]],Tabla19912[],4,0))))</f>
        <v/>
      </c>
    </row>
    <row r="33" spans="6:8" x14ac:dyDescent="0.2">
      <c r="F33">
        <f>IF(Tabla1325[Cant. Alumnos]&gt;1,IF(F32="","",IF(ISNUMBER(F32)=FALSE,1,IF(F32=Tabla1325[Cant. Alumnos],"",F32+1))),"")</f>
        <v>31</v>
      </c>
      <c r="G33" t="str">
        <f t="array" ref="G33">IF(Tabla2126[[#This Row],[Contador]]="","",IF(Tabla1325[Nivel]=BD!$L$1,IFERROR(SMALL(IF(Tabla19[Sala]=$C$2,Tabla19[ID2]),ROW()-2),""),IF(Tabla1325[Nivel]=BD!$L$2,IFERROR(SMALL(IF(Tabla199[Sala]=$C$2,Tabla199[ID2]),ROW()-2),""),IFERROR(SMALL(IF(Tabla19912[Sala]=$C$2,Tabla19912[ID2]),ROW()-2),""))))</f>
        <v/>
      </c>
      <c r="H33" t="str">
        <f>IF(Tabla2126[[#This Row],[ID]]="","",IF(Tabla1325[Nivel]=BD!$L$1,VLOOKUP(Tabla2126[[#This Row],[ID]],Tabla19[],4,0),IF(Tabla1325[Nivel]=BD!$L$2,VLOOKUP(Tabla2126[[#This Row],[ID]],Tabla199[],4,0),VLOOKUP(Tabla2126[[#This Row],[ID]],Tabla19912[],4,0))))</f>
        <v/>
      </c>
    </row>
    <row r="34" spans="6:8" x14ac:dyDescent="0.2">
      <c r="F34">
        <f>IF(Tabla1325[Cant. Alumnos]&gt;1,IF(F33="","",IF(ISNUMBER(F33)=FALSE,1,IF(F33=Tabla1325[Cant. Alumnos],"",F33+1))),"")</f>
        <v>32</v>
      </c>
      <c r="G34" t="str">
        <f t="array" ref="G34">IF(Tabla2126[[#This Row],[Contador]]="","",IF(Tabla1325[Nivel]=BD!$L$1,IFERROR(SMALL(IF(Tabla19[Sala]=$C$2,Tabla19[ID2]),ROW()-2),""),IF(Tabla1325[Nivel]=BD!$L$2,IFERROR(SMALL(IF(Tabla199[Sala]=$C$2,Tabla199[ID2]),ROW()-2),""),IFERROR(SMALL(IF(Tabla19912[Sala]=$C$2,Tabla19912[ID2]),ROW()-2),""))))</f>
        <v/>
      </c>
      <c r="H34" t="str">
        <f>IF(Tabla2126[[#This Row],[ID]]="","",IF(Tabla1325[Nivel]=BD!$L$1,VLOOKUP(Tabla2126[[#This Row],[ID]],Tabla19[],4,0),IF(Tabla1325[Nivel]=BD!$L$2,VLOOKUP(Tabla2126[[#This Row],[ID]],Tabla199[],4,0),VLOOKUP(Tabla2126[[#This Row],[ID]],Tabla19912[],4,0))))</f>
        <v/>
      </c>
    </row>
    <row r="35" spans="6:8" x14ac:dyDescent="0.2">
      <c r="F35">
        <f>IF(Tabla1325[Cant. Alumnos]&gt;1,IF(F34="","",IF(ISNUMBER(F34)=FALSE,1,IF(F34=Tabla1325[Cant. Alumnos],"",F34+1))),"")</f>
        <v>33</v>
      </c>
      <c r="G35" t="str">
        <f t="array" ref="G35">IF(Tabla2126[[#This Row],[Contador]]="","",IF(Tabla1325[Nivel]=BD!$L$1,IFERROR(SMALL(IF(Tabla19[Sala]=$C$2,Tabla19[ID2]),ROW()-2),""),IF(Tabla1325[Nivel]=BD!$L$2,IFERROR(SMALL(IF(Tabla199[Sala]=$C$2,Tabla199[ID2]),ROW()-2),""),IFERROR(SMALL(IF(Tabla19912[Sala]=$C$2,Tabla19912[ID2]),ROW()-2),""))))</f>
        <v/>
      </c>
      <c r="H35" t="str">
        <f>IF(Tabla2126[[#This Row],[ID]]="","",IF(Tabla1325[Nivel]=BD!$L$1,VLOOKUP(Tabla2126[[#This Row],[ID]],Tabla19[],4,0),IF(Tabla1325[Nivel]=BD!$L$2,VLOOKUP(Tabla2126[[#This Row],[ID]],Tabla199[],4,0),VLOOKUP(Tabla2126[[#This Row],[ID]],Tabla19912[],4,0))))</f>
        <v/>
      </c>
    </row>
    <row r="36" spans="6:8" x14ac:dyDescent="0.2">
      <c r="F36">
        <f>IF(Tabla1325[Cant. Alumnos]&gt;1,IF(F35="","",IF(ISNUMBER(F35)=FALSE,1,IF(F35=Tabla1325[Cant. Alumnos],"",F35+1))),"")</f>
        <v>34</v>
      </c>
      <c r="G36" t="str">
        <f t="array" ref="G36">IF(Tabla2126[[#This Row],[Contador]]="","",IF(Tabla1325[Nivel]=BD!$L$1,IFERROR(SMALL(IF(Tabla19[Sala]=$C$2,Tabla19[ID2]),ROW()-2),""),IF(Tabla1325[Nivel]=BD!$L$2,IFERROR(SMALL(IF(Tabla199[Sala]=$C$2,Tabla199[ID2]),ROW()-2),""),IFERROR(SMALL(IF(Tabla19912[Sala]=$C$2,Tabla19912[ID2]),ROW()-2),""))))</f>
        <v/>
      </c>
      <c r="H36" t="str">
        <f>IF(Tabla2126[[#This Row],[ID]]="","",IF(Tabla1325[Nivel]=BD!$L$1,VLOOKUP(Tabla2126[[#This Row],[ID]],Tabla19[],4,0),IF(Tabla1325[Nivel]=BD!$L$2,VLOOKUP(Tabla2126[[#This Row],[ID]],Tabla199[],4,0),VLOOKUP(Tabla2126[[#This Row],[ID]],Tabla19912[],4,0))))</f>
        <v/>
      </c>
    </row>
    <row r="37" spans="6:8" x14ac:dyDescent="0.2">
      <c r="F37">
        <f>IF(Tabla1325[Cant. Alumnos]&gt;1,IF(F36="","",IF(ISNUMBER(F36)=FALSE,1,IF(F36=Tabla1325[Cant. Alumnos],"",F36+1))),"")</f>
        <v>35</v>
      </c>
      <c r="G37" t="str">
        <f t="array" ref="G37">IF(Tabla2126[[#This Row],[Contador]]="","",IF(Tabla1325[Nivel]=BD!$L$1,IFERROR(SMALL(IF(Tabla19[Sala]=$C$2,Tabla19[ID2]),ROW()-2),""),IF(Tabla1325[Nivel]=BD!$L$2,IFERROR(SMALL(IF(Tabla199[Sala]=$C$2,Tabla199[ID2]),ROW()-2),""),IFERROR(SMALL(IF(Tabla19912[Sala]=$C$2,Tabla19912[ID2]),ROW()-2),""))))</f>
        <v/>
      </c>
      <c r="H37" t="str">
        <f>IF(Tabla2126[[#This Row],[ID]]="","",IF(Tabla1325[Nivel]=BD!$L$1,VLOOKUP(Tabla2126[[#This Row],[ID]],Tabla19[],4,0),IF(Tabla1325[Nivel]=BD!$L$2,VLOOKUP(Tabla2126[[#This Row],[ID]],Tabla199[],4,0),VLOOKUP(Tabla2126[[#This Row],[ID]],Tabla19912[],4,0))))</f>
        <v/>
      </c>
    </row>
    <row r="38" spans="6:8" x14ac:dyDescent="0.2">
      <c r="F38">
        <f>IF(Tabla1325[Cant. Alumnos]&gt;1,IF(F37="","",IF(ISNUMBER(F37)=FALSE,1,IF(F37=Tabla1325[Cant. Alumnos],"",F37+1))),"")</f>
        <v>36</v>
      </c>
      <c r="G38" t="str">
        <f t="array" ref="G38">IF(Tabla2126[[#This Row],[Contador]]="","",IF(Tabla1325[Nivel]=BD!$L$1,IFERROR(SMALL(IF(Tabla19[Sala]=$C$2,Tabla19[ID2]),ROW()-2),""),IF(Tabla1325[Nivel]=BD!$L$2,IFERROR(SMALL(IF(Tabla199[Sala]=$C$2,Tabla199[ID2]),ROW()-2),""),IFERROR(SMALL(IF(Tabla19912[Sala]=$C$2,Tabla19912[ID2]),ROW()-2),""))))</f>
        <v/>
      </c>
      <c r="H38" t="str">
        <f>IF(Tabla2126[[#This Row],[ID]]="","",IF(Tabla1325[Nivel]=BD!$L$1,VLOOKUP(Tabla2126[[#This Row],[ID]],Tabla19[],4,0),IF(Tabla1325[Nivel]=BD!$L$2,VLOOKUP(Tabla2126[[#This Row],[ID]],Tabla199[],4,0),VLOOKUP(Tabla2126[[#This Row],[ID]],Tabla19912[],4,0))))</f>
        <v/>
      </c>
    </row>
    <row r="39" spans="6:8" x14ac:dyDescent="0.2">
      <c r="F39">
        <f>IF(Tabla1325[Cant. Alumnos]&gt;1,IF(F38="","",IF(ISNUMBER(F38)=FALSE,1,IF(F38=Tabla1325[Cant. Alumnos],"",F38+1))),"")</f>
        <v>37</v>
      </c>
      <c r="G39" t="str">
        <f t="array" ref="G39">IF(Tabla2126[[#This Row],[Contador]]="","",IF(Tabla1325[Nivel]=BD!$L$1,IFERROR(SMALL(IF(Tabla19[Sala]=$C$2,Tabla19[ID2]),ROW()-2),""),IF(Tabla1325[Nivel]=BD!$L$2,IFERROR(SMALL(IF(Tabla199[Sala]=$C$2,Tabla199[ID2]),ROW()-2),""),IFERROR(SMALL(IF(Tabla19912[Sala]=$C$2,Tabla19912[ID2]),ROW()-2),""))))</f>
        <v/>
      </c>
      <c r="H39" t="str">
        <f>IF(Tabla2126[[#This Row],[ID]]="","",IF(Tabla1325[Nivel]=BD!$L$1,VLOOKUP(Tabla2126[[#This Row],[ID]],Tabla19[],4,0),IF(Tabla1325[Nivel]=BD!$L$2,VLOOKUP(Tabla2126[[#This Row],[ID]],Tabla199[],4,0),VLOOKUP(Tabla2126[[#This Row],[ID]],Tabla19912[],4,0))))</f>
        <v/>
      </c>
    </row>
    <row r="40" spans="6:8" x14ac:dyDescent="0.2">
      <c r="F40">
        <f>IF(Tabla1325[Cant. Alumnos]&gt;1,IF(F39="","",IF(ISNUMBER(F39)=FALSE,1,IF(F39=Tabla1325[Cant. Alumnos],"",F39+1))),"")</f>
        <v>38</v>
      </c>
      <c r="G40" t="str">
        <f t="array" ref="G40">IF(Tabla2126[[#This Row],[Contador]]="","",IF(Tabla1325[Nivel]=BD!$L$1,IFERROR(SMALL(IF(Tabla19[Sala]=$C$2,Tabla19[ID2]),ROW()-2),""),IF(Tabla1325[Nivel]=BD!$L$2,IFERROR(SMALL(IF(Tabla199[Sala]=$C$2,Tabla199[ID2]),ROW()-2),""),IFERROR(SMALL(IF(Tabla19912[Sala]=$C$2,Tabla19912[ID2]),ROW()-2),""))))</f>
        <v/>
      </c>
      <c r="H40" t="str">
        <f>IF(Tabla2126[[#This Row],[ID]]="","",IF(Tabla1325[Nivel]=BD!$L$1,VLOOKUP(Tabla2126[[#This Row],[ID]],Tabla19[],4,0),IF(Tabla1325[Nivel]=BD!$L$2,VLOOKUP(Tabla2126[[#This Row],[ID]],Tabla199[],4,0),VLOOKUP(Tabla2126[[#This Row],[ID]],Tabla19912[],4,0))))</f>
        <v/>
      </c>
    </row>
    <row r="41" spans="6:8" x14ac:dyDescent="0.2">
      <c r="F41">
        <f>IF(Tabla1325[Cant. Alumnos]&gt;1,IF(F40="","",IF(ISNUMBER(F40)=FALSE,1,IF(F40=Tabla1325[Cant. Alumnos],"",F40+1))),"")</f>
        <v>39</v>
      </c>
      <c r="G41" t="str">
        <f t="array" ref="G41">IF(Tabla2126[[#This Row],[Contador]]="","",IF(Tabla1325[Nivel]=BD!$L$1,IFERROR(SMALL(IF(Tabla19[Sala]=$C$2,Tabla19[ID2]),ROW()-2),""),IF(Tabla1325[Nivel]=BD!$L$2,IFERROR(SMALL(IF(Tabla199[Sala]=$C$2,Tabla199[ID2]),ROW()-2),""),IFERROR(SMALL(IF(Tabla19912[Sala]=$C$2,Tabla19912[ID2]),ROW()-2),""))))</f>
        <v/>
      </c>
      <c r="H41" t="str">
        <f>IF(Tabla2126[[#This Row],[ID]]="","",IF(Tabla1325[Nivel]=BD!$L$1,VLOOKUP(Tabla2126[[#This Row],[ID]],Tabla19[],4,0),IF(Tabla1325[Nivel]=BD!$L$2,VLOOKUP(Tabla2126[[#This Row],[ID]],Tabla199[],4,0),VLOOKUP(Tabla2126[[#This Row],[ID]],Tabla19912[],4,0))))</f>
        <v/>
      </c>
    </row>
    <row r="42" spans="6:8" x14ac:dyDescent="0.2">
      <c r="F42">
        <f>IF(Tabla1325[Cant. Alumnos]&gt;1,IF(F41="","",IF(ISNUMBER(F41)=FALSE,1,IF(F41=Tabla1325[Cant. Alumnos],"",F41+1))),"")</f>
        <v>40</v>
      </c>
      <c r="G42" t="str">
        <f t="array" ref="G42">IF(Tabla2126[[#This Row],[Contador]]="","",IF(Tabla1325[Nivel]=BD!$L$1,IFERROR(SMALL(IF(Tabla19[Sala]=$C$2,Tabla19[ID2]),ROW()-2),""),IF(Tabla1325[Nivel]=BD!$L$2,IFERROR(SMALL(IF(Tabla199[Sala]=$C$2,Tabla199[ID2]),ROW()-2),""),IFERROR(SMALL(IF(Tabla19912[Sala]=$C$2,Tabla19912[ID2]),ROW()-2),""))))</f>
        <v/>
      </c>
      <c r="H42" t="str">
        <f>IF(Tabla2126[[#This Row],[ID]]="","",IF(Tabla1325[Nivel]=BD!$L$1,VLOOKUP(Tabla2126[[#This Row],[ID]],Tabla19[],4,0),IF(Tabla1325[Nivel]=BD!$L$2,VLOOKUP(Tabla2126[[#This Row],[ID]],Tabla199[],4,0),VLOOKUP(Tabla2126[[#This Row],[ID]],Tabla19912[],4,0))))</f>
        <v/>
      </c>
    </row>
    <row r="43" spans="6:8" x14ac:dyDescent="0.2">
      <c r="F43">
        <f>IF(Tabla1325[Cant. Alumnos]&gt;1,IF(F42="","",IF(ISNUMBER(F42)=FALSE,1,IF(F42=Tabla1325[Cant. Alumnos],"",F42+1))),"")</f>
        <v>41</v>
      </c>
      <c r="G43" t="str">
        <f t="array" ref="G43">IF(Tabla2126[[#This Row],[Contador]]="","",IF(Tabla1325[Nivel]=BD!$L$1,IFERROR(SMALL(IF(Tabla19[Sala]=$C$2,Tabla19[ID2]),ROW()-2),""),IF(Tabla1325[Nivel]=BD!$L$2,IFERROR(SMALL(IF(Tabla199[Sala]=$C$2,Tabla199[ID2]),ROW()-2),""),IFERROR(SMALL(IF(Tabla19912[Sala]=$C$2,Tabla19912[ID2]),ROW()-2),""))))</f>
        <v/>
      </c>
      <c r="H43" t="str">
        <f>IF(Tabla2126[[#This Row],[ID]]="","",IF(Tabla1325[Nivel]=BD!$L$1,VLOOKUP(Tabla2126[[#This Row],[ID]],Tabla19[],4,0),IF(Tabla1325[Nivel]=BD!$L$2,VLOOKUP(Tabla2126[[#This Row],[ID]],Tabla199[],4,0),VLOOKUP(Tabla2126[[#This Row],[ID]],Tabla19912[],4,0))))</f>
        <v/>
      </c>
    </row>
    <row r="44" spans="6:8" x14ac:dyDescent="0.2">
      <c r="F44">
        <f>IF(Tabla1325[Cant. Alumnos]&gt;1,IF(F43="","",IF(ISNUMBER(F43)=FALSE,1,IF(F43=Tabla1325[Cant. Alumnos],"",F43+1))),"")</f>
        <v>42</v>
      </c>
      <c r="G44" t="str">
        <f t="array" ref="G44">IF(Tabla2126[[#This Row],[Contador]]="","",IF(Tabla1325[Nivel]=BD!$L$1,IFERROR(SMALL(IF(Tabla19[Sala]=$C$2,Tabla19[ID2]),ROW()-2),""),IF(Tabla1325[Nivel]=BD!$L$2,IFERROR(SMALL(IF(Tabla199[Sala]=$C$2,Tabla199[ID2]),ROW()-2),""),IFERROR(SMALL(IF(Tabla19912[Sala]=$C$2,Tabla19912[ID2]),ROW()-2),""))))</f>
        <v/>
      </c>
      <c r="H44" t="str">
        <f>IF(Tabla2126[[#This Row],[ID]]="","",IF(Tabla1325[Nivel]=BD!$L$1,VLOOKUP(Tabla2126[[#This Row],[ID]],Tabla19[],4,0),IF(Tabla1325[Nivel]=BD!$L$2,VLOOKUP(Tabla2126[[#This Row],[ID]],Tabla199[],4,0),VLOOKUP(Tabla2126[[#This Row],[ID]],Tabla19912[],4,0))))</f>
        <v/>
      </c>
    </row>
    <row r="45" spans="6:8" x14ac:dyDescent="0.2">
      <c r="F45">
        <f>IF(Tabla1325[Cant. Alumnos]&gt;1,IF(F44="","",IF(ISNUMBER(F44)=FALSE,1,IF(F44=Tabla1325[Cant. Alumnos],"",F44+1))),"")</f>
        <v>43</v>
      </c>
      <c r="G45" t="str">
        <f t="array" ref="G45">IF(Tabla2126[[#This Row],[Contador]]="","",IF(Tabla1325[Nivel]=BD!$L$1,IFERROR(SMALL(IF(Tabla19[Sala]=$C$2,Tabla19[ID2]),ROW()-2),""),IF(Tabla1325[Nivel]=BD!$L$2,IFERROR(SMALL(IF(Tabla199[Sala]=$C$2,Tabla199[ID2]),ROW()-2),""),IFERROR(SMALL(IF(Tabla19912[Sala]=$C$2,Tabla19912[ID2]),ROW()-2),""))))</f>
        <v/>
      </c>
      <c r="H45" t="str">
        <f>IF(Tabla2126[[#This Row],[ID]]="","",IF(Tabla1325[Nivel]=BD!$L$1,VLOOKUP(Tabla2126[[#This Row],[ID]],Tabla19[],4,0),IF(Tabla1325[Nivel]=BD!$L$2,VLOOKUP(Tabla2126[[#This Row],[ID]],Tabla199[],4,0),VLOOKUP(Tabla2126[[#This Row],[ID]],Tabla19912[],4,0))))</f>
        <v/>
      </c>
    </row>
    <row r="46" spans="6:8" x14ac:dyDescent="0.2">
      <c r="F46">
        <f>IF(Tabla1325[Cant. Alumnos]&gt;1,IF(F45="","",IF(ISNUMBER(F45)=FALSE,1,IF(F45=Tabla1325[Cant. Alumnos],"",F45+1))),"")</f>
        <v>44</v>
      </c>
      <c r="G46" t="str">
        <f t="array" ref="G46">IF(Tabla2126[[#This Row],[Contador]]="","",IF(Tabla1325[Nivel]=BD!$L$1,IFERROR(SMALL(IF(Tabla19[Sala]=$C$2,Tabla19[ID2]),ROW()-2),""),IF(Tabla1325[Nivel]=BD!$L$2,IFERROR(SMALL(IF(Tabla199[Sala]=$C$2,Tabla199[ID2]),ROW()-2),""),IFERROR(SMALL(IF(Tabla19912[Sala]=$C$2,Tabla19912[ID2]),ROW()-2),""))))</f>
        <v/>
      </c>
      <c r="H46" t="str">
        <f>IF(Tabla2126[[#This Row],[ID]]="","",IF(Tabla1325[Nivel]=BD!$L$1,VLOOKUP(Tabla2126[[#This Row],[ID]],Tabla19[],4,0),IF(Tabla1325[Nivel]=BD!$L$2,VLOOKUP(Tabla2126[[#This Row],[ID]],Tabla199[],4,0),VLOOKUP(Tabla2126[[#This Row],[ID]],Tabla19912[],4,0))))</f>
        <v/>
      </c>
    </row>
    <row r="47" spans="6:8" x14ac:dyDescent="0.2">
      <c r="F47">
        <f>IF(Tabla1325[Cant. Alumnos]&gt;1,IF(F46="","",IF(ISNUMBER(F46)=FALSE,1,IF(F46=Tabla1325[Cant. Alumnos],"",F46+1))),"")</f>
        <v>45</v>
      </c>
      <c r="G47" t="str">
        <f t="array" ref="G47">IF(Tabla2126[[#This Row],[Contador]]="","",IF(Tabla1325[Nivel]=BD!$L$1,IFERROR(SMALL(IF(Tabla19[Sala]=$C$2,Tabla19[ID2]),ROW()-2),""),IF(Tabla1325[Nivel]=BD!$L$2,IFERROR(SMALL(IF(Tabla199[Sala]=$C$2,Tabla199[ID2]),ROW()-2),""),IFERROR(SMALL(IF(Tabla19912[Sala]=$C$2,Tabla19912[ID2]),ROW()-2),""))))</f>
        <v/>
      </c>
      <c r="H47" t="str">
        <f>IF(Tabla2126[[#This Row],[ID]]="","",IF(Tabla1325[Nivel]=BD!$L$1,VLOOKUP(Tabla2126[[#This Row],[ID]],Tabla19[],4,0),IF(Tabla1325[Nivel]=BD!$L$2,VLOOKUP(Tabla2126[[#This Row],[ID]],Tabla199[],4,0),VLOOKUP(Tabla2126[[#This Row],[ID]],Tabla19912[],4,0))))</f>
        <v/>
      </c>
    </row>
    <row r="48" spans="6:8" x14ac:dyDescent="0.2">
      <c r="F48">
        <f>IF(Tabla1325[Cant. Alumnos]&gt;1,IF(F47="","",IF(ISNUMBER(F47)=FALSE,1,IF(F47=Tabla1325[Cant. Alumnos],"",F47+1))),"")</f>
        <v>46</v>
      </c>
      <c r="G48" t="str">
        <f t="array" ref="G48">IF(Tabla2126[[#This Row],[Contador]]="","",IF(Tabla1325[Nivel]=BD!$L$1,IFERROR(SMALL(IF(Tabla19[Sala]=$C$2,Tabla19[ID2]),ROW()-2),""),IF(Tabla1325[Nivel]=BD!$L$2,IFERROR(SMALL(IF(Tabla199[Sala]=$C$2,Tabla199[ID2]),ROW()-2),""),IFERROR(SMALL(IF(Tabla19912[Sala]=$C$2,Tabla19912[ID2]),ROW()-2),""))))</f>
        <v/>
      </c>
      <c r="H48" t="str">
        <f>IF(Tabla2126[[#This Row],[ID]]="","",IF(Tabla1325[Nivel]=BD!$L$1,VLOOKUP(Tabla2126[[#This Row],[ID]],Tabla19[],4,0),IF(Tabla1325[Nivel]=BD!$L$2,VLOOKUP(Tabla2126[[#This Row],[ID]],Tabla199[],4,0),VLOOKUP(Tabla2126[[#This Row],[ID]],Tabla19912[],4,0))))</f>
        <v/>
      </c>
    </row>
    <row r="49" spans="6:8" x14ac:dyDescent="0.2">
      <c r="F49">
        <f>IF(Tabla1325[Cant. Alumnos]&gt;1,IF(F48="","",IF(ISNUMBER(F48)=FALSE,1,IF(F48=Tabla1325[Cant. Alumnos],"",F48+1))),"")</f>
        <v>47</v>
      </c>
      <c r="G49" t="str">
        <f t="array" ref="G49">IF(Tabla2126[[#This Row],[Contador]]="","",IF(Tabla1325[Nivel]=BD!$L$1,IFERROR(SMALL(IF(Tabla19[Sala]=$C$2,Tabla19[ID2]),ROW()-2),""),IF(Tabla1325[Nivel]=BD!$L$2,IFERROR(SMALL(IF(Tabla199[Sala]=$C$2,Tabla199[ID2]),ROW()-2),""),IFERROR(SMALL(IF(Tabla19912[Sala]=$C$2,Tabla19912[ID2]),ROW()-2),""))))</f>
        <v/>
      </c>
      <c r="H49" t="str">
        <f>IF(Tabla2126[[#This Row],[ID]]="","",IF(Tabla1325[Nivel]=BD!$L$1,VLOOKUP(Tabla2126[[#This Row],[ID]],Tabla19[],4,0),IF(Tabla1325[Nivel]=BD!$L$2,VLOOKUP(Tabla2126[[#This Row],[ID]],Tabla199[],4,0),VLOOKUP(Tabla2126[[#This Row],[ID]],Tabla19912[],4,0))))</f>
        <v/>
      </c>
    </row>
    <row r="50" spans="6:8" x14ac:dyDescent="0.2">
      <c r="F50">
        <f>IF(Tabla1325[Cant. Alumnos]&gt;1,IF(F49="","",IF(ISNUMBER(F49)=FALSE,1,IF(F49=Tabla1325[Cant. Alumnos],"",F49+1))),"")</f>
        <v>48</v>
      </c>
      <c r="G50" t="str">
        <f t="array" ref="G50">IF(Tabla2126[[#This Row],[Contador]]="","",IF(Tabla1325[Nivel]=BD!$L$1,IFERROR(SMALL(IF(Tabla19[Sala]=$C$2,Tabla19[ID2]),ROW()-2),""),IF(Tabla1325[Nivel]=BD!$L$2,IFERROR(SMALL(IF(Tabla199[Sala]=$C$2,Tabla199[ID2]),ROW()-2),""),IFERROR(SMALL(IF(Tabla19912[Sala]=$C$2,Tabla19912[ID2]),ROW()-2),""))))</f>
        <v/>
      </c>
      <c r="H50" t="str">
        <f>IF(Tabla2126[[#This Row],[ID]]="","",IF(Tabla1325[Nivel]=BD!$L$1,VLOOKUP(Tabla2126[[#This Row],[ID]],Tabla19[],4,0),IF(Tabla1325[Nivel]=BD!$L$2,VLOOKUP(Tabla2126[[#This Row],[ID]],Tabla199[],4,0),VLOOKUP(Tabla2126[[#This Row],[ID]],Tabla19912[],4,0))))</f>
        <v/>
      </c>
    </row>
    <row r="51" spans="6:8" x14ac:dyDescent="0.2">
      <c r="F51">
        <f>IF(Tabla1325[Cant. Alumnos]&gt;1,IF(F50="","",IF(ISNUMBER(F50)=FALSE,1,IF(F50=Tabla1325[Cant. Alumnos],"",F50+1))),"")</f>
        <v>49</v>
      </c>
      <c r="G51" t="str">
        <f t="array" ref="G51">IF(Tabla2126[[#This Row],[Contador]]="","",IF(Tabla1325[Nivel]=BD!$L$1,IFERROR(SMALL(IF(Tabla19[Sala]=$C$2,Tabla19[ID2]),ROW()-2),""),IF(Tabla1325[Nivel]=BD!$L$2,IFERROR(SMALL(IF(Tabla199[Sala]=$C$2,Tabla199[ID2]),ROW()-2),""),IFERROR(SMALL(IF(Tabla19912[Sala]=$C$2,Tabla19912[ID2]),ROW()-2),""))))</f>
        <v/>
      </c>
      <c r="H51" t="str">
        <f>IF(Tabla2126[[#This Row],[ID]]="","",IF(Tabla1325[Nivel]=BD!$L$1,VLOOKUP(Tabla2126[[#This Row],[ID]],Tabla19[],4,0),IF(Tabla1325[Nivel]=BD!$L$2,VLOOKUP(Tabla2126[[#This Row],[ID]],Tabla199[],4,0),VLOOKUP(Tabla2126[[#This Row],[ID]],Tabla19912[],4,0))))</f>
        <v/>
      </c>
    </row>
    <row r="52" spans="6:8" x14ac:dyDescent="0.2">
      <c r="F52">
        <f>IF(Tabla1325[Cant. Alumnos]&gt;1,IF(F51="","",IF(ISNUMBER(F51)=FALSE,1,IF(F51=Tabla1325[Cant. Alumnos],"",F51+1))),"")</f>
        <v>50</v>
      </c>
      <c r="G52" t="str">
        <f t="array" ref="G52">IF(Tabla2126[[#This Row],[Contador]]="","",IF(Tabla1325[Nivel]=BD!$L$1,IFERROR(SMALL(IF(Tabla19[Sala]=$C$2,Tabla19[ID2]),ROW()-2),""),IF(Tabla1325[Nivel]=BD!$L$2,IFERROR(SMALL(IF(Tabla199[Sala]=$C$2,Tabla199[ID2]),ROW()-2),""),IFERROR(SMALL(IF(Tabla19912[Sala]=$C$2,Tabla19912[ID2]),ROW()-2),""))))</f>
        <v/>
      </c>
      <c r="H52" t="str">
        <f>IF(Tabla2126[[#This Row],[ID]]="","",IF(Tabla1325[Nivel]=BD!$L$1,VLOOKUP(Tabla2126[[#This Row],[ID]],Tabla19[],4,0),IF(Tabla1325[Nivel]=BD!$L$2,VLOOKUP(Tabla2126[[#This Row],[ID]],Tabla199[],4,0),VLOOKUP(Tabla2126[[#This Row],[ID]],Tabla19912[],4,0))))</f>
        <v/>
      </c>
    </row>
    <row r="53" spans="6:8" x14ac:dyDescent="0.2">
      <c r="F53">
        <f>IF(Tabla1325[Cant. Alumnos]&gt;1,IF(F52="","",IF(ISNUMBER(F52)=FALSE,1,IF(F52=Tabla1325[Cant. Alumnos],"",F52+1))),"")</f>
        <v>51</v>
      </c>
      <c r="G53" t="str">
        <f t="array" ref="G53">IF(Tabla2126[[#This Row],[Contador]]="","",IF(Tabla1325[Nivel]=BD!$L$1,IFERROR(SMALL(IF(Tabla19[Sala]=$C$2,Tabla19[ID2]),ROW()-2),""),IF(Tabla1325[Nivel]=BD!$L$2,IFERROR(SMALL(IF(Tabla199[Sala]=$C$2,Tabla199[ID2]),ROW()-2),""),IFERROR(SMALL(IF(Tabla19912[Sala]=$C$2,Tabla19912[ID2]),ROW()-2),""))))</f>
        <v/>
      </c>
      <c r="H53" t="str">
        <f>IF(Tabla2126[[#This Row],[ID]]="","",IF(Tabla1325[Nivel]=BD!$L$1,VLOOKUP(Tabla2126[[#This Row],[ID]],Tabla19[],4,0),IF(Tabla1325[Nivel]=BD!$L$2,VLOOKUP(Tabla2126[[#This Row],[ID]],Tabla199[],4,0),VLOOKUP(Tabla2126[[#This Row],[ID]],Tabla19912[],4,0))))</f>
        <v/>
      </c>
    </row>
    <row r="54" spans="6:8" x14ac:dyDescent="0.2">
      <c r="F54">
        <f>IF(Tabla1325[Cant. Alumnos]&gt;1,IF(F53="","",IF(ISNUMBER(F53)=FALSE,1,IF(F53=Tabla1325[Cant. Alumnos],"",F53+1))),"")</f>
        <v>52</v>
      </c>
      <c r="G54" t="str">
        <f t="array" ref="G54">IF(Tabla2126[[#This Row],[Contador]]="","",IF(Tabla1325[Nivel]=BD!$L$1,IFERROR(SMALL(IF(Tabla19[Sala]=$C$2,Tabla19[ID2]),ROW()-2),""),IF(Tabla1325[Nivel]=BD!$L$2,IFERROR(SMALL(IF(Tabla199[Sala]=$C$2,Tabla199[ID2]),ROW()-2),""),IFERROR(SMALL(IF(Tabla19912[Sala]=$C$2,Tabla19912[ID2]),ROW()-2),""))))</f>
        <v/>
      </c>
      <c r="H54" t="str">
        <f>IF(Tabla2126[[#This Row],[ID]]="","",IF(Tabla1325[Nivel]=BD!$L$1,VLOOKUP(Tabla2126[[#This Row],[ID]],Tabla19[],4,0),IF(Tabla1325[Nivel]=BD!$L$2,VLOOKUP(Tabla2126[[#This Row],[ID]],Tabla199[],4,0),VLOOKUP(Tabla2126[[#This Row],[ID]],Tabla19912[],4,0))))</f>
        <v/>
      </c>
    </row>
    <row r="55" spans="6:8" x14ac:dyDescent="0.2">
      <c r="F55">
        <f>IF(Tabla1325[Cant. Alumnos]&gt;1,IF(F54="","",IF(ISNUMBER(F54)=FALSE,1,IF(F54=Tabla1325[Cant. Alumnos],"",F54+1))),"")</f>
        <v>53</v>
      </c>
      <c r="G55" t="str">
        <f t="array" ref="G55">IF(Tabla2126[[#This Row],[Contador]]="","",IF(Tabla1325[Nivel]=BD!$L$1,IFERROR(SMALL(IF(Tabla19[Sala]=$C$2,Tabla19[ID2]),ROW()-2),""),IF(Tabla1325[Nivel]=BD!$L$2,IFERROR(SMALL(IF(Tabla199[Sala]=$C$2,Tabla199[ID2]),ROW()-2),""),IFERROR(SMALL(IF(Tabla19912[Sala]=$C$2,Tabla19912[ID2]),ROW()-2),""))))</f>
        <v/>
      </c>
      <c r="H55" t="str">
        <f>IF(Tabla2126[[#This Row],[ID]]="","",IF(Tabla1325[Nivel]=BD!$L$1,VLOOKUP(Tabla2126[[#This Row],[ID]],Tabla19[],4,0),IF(Tabla1325[Nivel]=BD!$L$2,VLOOKUP(Tabla2126[[#This Row],[ID]],Tabla199[],4,0),VLOOKUP(Tabla2126[[#This Row],[ID]],Tabla19912[],4,0))))</f>
        <v/>
      </c>
    </row>
    <row r="56" spans="6:8" x14ac:dyDescent="0.2">
      <c r="F56">
        <f>IF(Tabla1325[Cant. Alumnos]&gt;1,IF(F55="","",IF(ISNUMBER(F55)=FALSE,1,IF(F55=Tabla1325[Cant. Alumnos],"",F55+1))),"")</f>
        <v>54</v>
      </c>
      <c r="G56" t="str">
        <f t="array" ref="G56">IF(Tabla2126[[#This Row],[Contador]]="","",IF(Tabla1325[Nivel]=BD!$L$1,IFERROR(SMALL(IF(Tabla19[Sala]=$C$2,Tabla19[ID2]),ROW()-2),""),IF(Tabla1325[Nivel]=BD!$L$2,IFERROR(SMALL(IF(Tabla199[Sala]=$C$2,Tabla199[ID2]),ROW()-2),""),IFERROR(SMALL(IF(Tabla19912[Sala]=$C$2,Tabla19912[ID2]),ROW()-2),""))))</f>
        <v/>
      </c>
      <c r="H56" t="str">
        <f>IF(Tabla2126[[#This Row],[ID]]="","",IF(Tabla1325[Nivel]=BD!$L$1,VLOOKUP(Tabla2126[[#This Row],[ID]],Tabla19[],4,0),IF(Tabla1325[Nivel]=BD!$L$2,VLOOKUP(Tabla2126[[#This Row],[ID]],Tabla199[],4,0),VLOOKUP(Tabla2126[[#This Row],[ID]],Tabla19912[],4,0))))</f>
        <v/>
      </c>
    </row>
    <row r="57" spans="6:8" x14ac:dyDescent="0.2">
      <c r="F57">
        <f>IF(Tabla1325[Cant. Alumnos]&gt;1,IF(F56="","",IF(ISNUMBER(F56)=FALSE,1,IF(F56=Tabla1325[Cant. Alumnos],"",F56+1))),"")</f>
        <v>55</v>
      </c>
      <c r="G57" t="str">
        <f t="array" ref="G57">IF(Tabla2126[[#This Row],[Contador]]="","",IF(Tabla1325[Nivel]=BD!$L$1,IFERROR(SMALL(IF(Tabla19[Sala]=$C$2,Tabla19[ID2]),ROW()-2),""),IF(Tabla1325[Nivel]=BD!$L$2,IFERROR(SMALL(IF(Tabla199[Sala]=$C$2,Tabla199[ID2]),ROW()-2),""),IFERROR(SMALL(IF(Tabla19912[Sala]=$C$2,Tabla19912[ID2]),ROW()-2),""))))</f>
        <v/>
      </c>
      <c r="H57" t="str">
        <f>IF(Tabla2126[[#This Row],[ID]]="","",IF(Tabla1325[Nivel]=BD!$L$1,VLOOKUP(Tabla2126[[#This Row],[ID]],Tabla19[],4,0),IF(Tabla1325[Nivel]=BD!$L$2,VLOOKUP(Tabla2126[[#This Row],[ID]],Tabla199[],4,0),VLOOKUP(Tabla2126[[#This Row],[ID]],Tabla19912[],4,0))))</f>
        <v/>
      </c>
    </row>
    <row r="58" spans="6:8" x14ac:dyDescent="0.2">
      <c r="F58">
        <f>IF(Tabla1325[Cant. Alumnos]&gt;1,IF(F57="","",IF(ISNUMBER(F57)=FALSE,1,IF(F57=Tabla1325[Cant. Alumnos],"",F57+1))),"")</f>
        <v>56</v>
      </c>
      <c r="G58" t="str">
        <f t="array" ref="G58">IF(Tabla2126[[#This Row],[Contador]]="","",IF(Tabla1325[Nivel]=BD!$L$1,IFERROR(SMALL(IF(Tabla19[Sala]=$C$2,Tabla19[ID2]),ROW()-2),""),IF(Tabla1325[Nivel]=BD!$L$2,IFERROR(SMALL(IF(Tabla199[Sala]=$C$2,Tabla199[ID2]),ROW()-2),""),IFERROR(SMALL(IF(Tabla19912[Sala]=$C$2,Tabla19912[ID2]),ROW()-2),""))))</f>
        <v/>
      </c>
      <c r="H58" t="str">
        <f>IF(Tabla2126[[#This Row],[ID]]="","",IF(Tabla1325[Nivel]=BD!$L$1,VLOOKUP(Tabla2126[[#This Row],[ID]],Tabla19[],4,0),IF(Tabla1325[Nivel]=BD!$L$2,VLOOKUP(Tabla2126[[#This Row],[ID]],Tabla199[],4,0),VLOOKUP(Tabla2126[[#This Row],[ID]],Tabla19912[],4,0))))</f>
        <v/>
      </c>
    </row>
    <row r="59" spans="6:8" x14ac:dyDescent="0.2">
      <c r="F59">
        <f>IF(Tabla1325[Cant. Alumnos]&gt;1,IF(F58="","",IF(ISNUMBER(F58)=FALSE,1,IF(F58=Tabla1325[Cant. Alumnos],"",F58+1))),"")</f>
        <v>57</v>
      </c>
      <c r="G59" t="str">
        <f t="array" ref="G59">IF(Tabla2126[[#This Row],[Contador]]="","",IF(Tabla1325[Nivel]=BD!$L$1,IFERROR(SMALL(IF(Tabla19[Sala]=$C$2,Tabla19[ID2]),ROW()-2),""),IF(Tabla1325[Nivel]=BD!$L$2,IFERROR(SMALL(IF(Tabla199[Sala]=$C$2,Tabla199[ID2]),ROW()-2),""),IFERROR(SMALL(IF(Tabla19912[Sala]=$C$2,Tabla19912[ID2]),ROW()-2),""))))</f>
        <v/>
      </c>
      <c r="H59" t="str">
        <f>IF(Tabla2126[[#This Row],[ID]]="","",IF(Tabla1325[Nivel]=BD!$L$1,VLOOKUP(Tabla2126[[#This Row],[ID]],Tabla19[],4,0),IF(Tabla1325[Nivel]=BD!$L$2,VLOOKUP(Tabla2126[[#This Row],[ID]],Tabla199[],4,0),VLOOKUP(Tabla2126[[#This Row],[ID]],Tabla19912[],4,0))))</f>
        <v/>
      </c>
    </row>
    <row r="60" spans="6:8" x14ac:dyDescent="0.2">
      <c r="F60">
        <f>IF(Tabla1325[Cant. Alumnos]&gt;1,IF(F59="","",IF(ISNUMBER(F59)=FALSE,1,IF(F59=Tabla1325[Cant. Alumnos],"",F59+1))),"")</f>
        <v>58</v>
      </c>
      <c r="G60" t="str">
        <f t="array" ref="G60">IF(Tabla2126[[#This Row],[Contador]]="","",IF(Tabla1325[Nivel]=BD!$L$1,IFERROR(SMALL(IF(Tabla19[Sala]=$C$2,Tabla19[ID2]),ROW()-2),""),IF(Tabla1325[Nivel]=BD!$L$2,IFERROR(SMALL(IF(Tabla199[Sala]=$C$2,Tabla199[ID2]),ROW()-2),""),IFERROR(SMALL(IF(Tabla19912[Sala]=$C$2,Tabla19912[ID2]),ROW()-2),""))))</f>
        <v/>
      </c>
      <c r="H60" t="str">
        <f>IF(Tabla2126[[#This Row],[ID]]="","",IF(Tabla1325[Nivel]=BD!$L$1,VLOOKUP(Tabla2126[[#This Row],[ID]],Tabla19[],4,0),IF(Tabla1325[Nivel]=BD!$L$2,VLOOKUP(Tabla2126[[#This Row],[ID]],Tabla199[],4,0),VLOOKUP(Tabla2126[[#This Row],[ID]],Tabla19912[],4,0))))</f>
        <v/>
      </c>
    </row>
    <row r="61" spans="6:8" x14ac:dyDescent="0.2">
      <c r="F61">
        <f>IF(Tabla1325[Cant. Alumnos]&gt;1,IF(F60="","",IF(ISNUMBER(F60)=FALSE,1,IF(F60=Tabla1325[Cant. Alumnos],"",F60+1))),"")</f>
        <v>59</v>
      </c>
      <c r="G61" t="str">
        <f t="array" ref="G61">IF(Tabla2126[[#This Row],[Contador]]="","",IF(Tabla1325[Nivel]=BD!$L$1,IFERROR(SMALL(IF(Tabla19[Sala]=$C$2,Tabla19[ID2]),ROW()-2),""),IF(Tabla1325[Nivel]=BD!$L$2,IFERROR(SMALL(IF(Tabla199[Sala]=$C$2,Tabla199[ID2]),ROW()-2),""),IFERROR(SMALL(IF(Tabla19912[Sala]=$C$2,Tabla19912[ID2]),ROW()-2),""))))</f>
        <v/>
      </c>
      <c r="H61" t="str">
        <f>IF(Tabla2126[[#This Row],[ID]]="","",IF(Tabla1325[Nivel]=BD!$L$1,VLOOKUP(Tabla2126[[#This Row],[ID]],Tabla19[],4,0),IF(Tabla1325[Nivel]=BD!$L$2,VLOOKUP(Tabla2126[[#This Row],[ID]],Tabla199[],4,0),VLOOKUP(Tabla2126[[#This Row],[ID]],Tabla19912[],4,0))))</f>
        <v/>
      </c>
    </row>
  </sheetData>
  <sheetProtection sheet="1" objects="1" scenarios="1"/>
  <pageMargins left="0.7" right="0.7" top="0.75" bottom="0.75" header="0.3" footer="0.3"/>
  <tableParts count="3">
    <tablePart r:id="rId1"/>
    <tablePart r:id="rId2"/>
    <tablePart r:id="rId3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0DC4F-2F3B-7B48-BFB6-8CD9B8E076DB}">
  <dimension ref="A1:H61"/>
  <sheetViews>
    <sheetView workbookViewId="0">
      <selection activeCell="C13" sqref="C13"/>
    </sheetView>
  </sheetViews>
  <sheetFormatPr baseColWidth="10" defaultRowHeight="16" x14ac:dyDescent="0.2"/>
  <cols>
    <col min="1" max="3" width="11.33203125" customWidth="1"/>
    <col min="4" max="4" width="9.33203125" customWidth="1"/>
    <col min="5" max="7" width="11.33203125" customWidth="1"/>
    <col min="8" max="8" width="30.5" customWidth="1"/>
  </cols>
  <sheetData>
    <row r="1" spans="1:8" x14ac:dyDescent="0.2">
      <c r="A1" t="s">
        <v>31</v>
      </c>
      <c r="B1" t="s">
        <v>12</v>
      </c>
      <c r="C1" t="s">
        <v>16</v>
      </c>
      <c r="D1" t="s">
        <v>34</v>
      </c>
    </row>
    <row r="2" spans="1:8" x14ac:dyDescent="0.2">
      <c r="A2" t="str">
        <f>IF(Tabla132529[[#This Row],[Nivel]]=BD!$L$1,'Filtrar Salas Grado Año'!$B$2,IF(Tabla132529[[#This Row],[Nivel]]=BD!$L$2,'Filtrar Salas Grado Año'!$D$2,IF(Tabla132529[[#This Row],[Nivel]]=BD!$L$3,'Filtrar Salas Grado Año'!$F$2,"")))</f>
        <v/>
      </c>
      <c r="B2">
        <f>'Mi Pedido lista'!B5</f>
        <v>0</v>
      </c>
      <c r="C2">
        <f>'Mi Pedido lista'!C5</f>
        <v>0</v>
      </c>
      <c r="D2" t="str">
        <f>IF(Tabla132529[[#This Row],[Nivel]]=BD!$L$1,COUNTIFS(Tabla19[Alumno],"&lt;&gt;",Tabla19[Sala],Tabla132529[[#This Row],[Sala]]),IF(Tabla132529[[#This Row],[Nivel]]=BD!$L$2,COUNTIFS(Tabla199[Alumno],"&lt;&gt;",Tabla199[Sala],Tabla132529[[#This Row],[Sala]]),IF(Tabla132529[[#This Row],[Nivel]]=BD!$L$3,COUNTIFS(Tabla19912[Columna1],"&lt;&gt;",Tabla19912[Sala],Tabla132529[[#This Row],[Sala]]),"")))</f>
        <v/>
      </c>
      <c r="F2" t="s">
        <v>35</v>
      </c>
      <c r="G2" t="s">
        <v>33</v>
      </c>
      <c r="H2" t="s">
        <v>18</v>
      </c>
    </row>
    <row r="3" spans="1:8" x14ac:dyDescent="0.2">
      <c r="F3">
        <f>IF(Tabla132529[Cant. Alumnos]&gt;1,IF(F2="","",IF(ISNUMBER(F2)=FALSE,1,IF(F2=Tabla132529[Cant. Alumnos],"",F2+1))),"")</f>
        <v>1</v>
      </c>
      <c r="G3" t="str">
        <f t="array" ref="G3">IF(Tabla212630[[#This Row],[Contador]]="","",IF(Tabla132529[Nivel]=BD!$L$1,IFERROR(SMALL(IF(Tabla19[Sala]=$C$2,Tabla19[ID2]),ROW()-2),""),IF(Tabla132529[Nivel]=BD!$L$2,IFERROR(SMALL(IF(Tabla199[Sala]=$C$2,Tabla199[ID2]),ROW()-2),""),IFERROR(SMALL(IF(Tabla19912[Sala]=$C$2,Tabla19912[ID2]),ROW()-2),""))))</f>
        <v/>
      </c>
      <c r="H3" t="str">
        <f>IF(Tabla212630[[#This Row],[ID]]="","",IF(Tabla132529[Nivel]=BD!$L$1,VLOOKUP(Tabla212630[[#This Row],[ID]],Tabla19[],4,0),IF(Tabla132529[Nivel]=BD!$L$2,VLOOKUP(Tabla212630[[#This Row],[ID]],Tabla199[],4,0),VLOOKUP(Tabla212630[[#This Row],[ID]],Tabla19912[],4,0))))</f>
        <v/>
      </c>
    </row>
    <row r="4" spans="1:8" x14ac:dyDescent="0.2">
      <c r="F4">
        <f>IF(Tabla132529[Cant. Alumnos]&gt;1,IF(F3="","",IF(ISNUMBER(F3)=FALSE,1,IF(F3=Tabla132529[Cant. Alumnos],"",F3+1))),"")</f>
        <v>2</v>
      </c>
      <c r="G4" t="str">
        <f t="array" ref="G4">IF(Tabla212630[[#This Row],[Contador]]="","",IF(Tabla132529[Nivel]=BD!$L$1,IFERROR(SMALL(IF(Tabla19[Sala]=$C$2,Tabla19[ID2]),ROW()-2),""),IF(Tabla132529[Nivel]=BD!$L$2,IFERROR(SMALL(IF(Tabla199[Sala]=$C$2,Tabla199[ID2]),ROW()-2),""),IFERROR(SMALL(IF(Tabla19912[Sala]=$C$2,Tabla19912[ID2]),ROW()-2),""))))</f>
        <v/>
      </c>
      <c r="H4" t="str">
        <f>IF(Tabla212630[[#This Row],[ID]]="","",IF(Tabla132529[Nivel]=BD!$L$1,VLOOKUP(Tabla212630[[#This Row],[ID]],Tabla19[],4,0),IF(Tabla132529[Nivel]=BD!$L$2,VLOOKUP(Tabla212630[[#This Row],[ID]],Tabla199[],4,0),VLOOKUP(Tabla212630[[#This Row],[ID]],Tabla19912[],4,0))))</f>
        <v/>
      </c>
    </row>
    <row r="5" spans="1:8" x14ac:dyDescent="0.2">
      <c r="F5">
        <f>IF(Tabla132529[Cant. Alumnos]&gt;1,IF(F4="","",IF(ISNUMBER(F4)=FALSE,1,IF(F4=Tabla132529[Cant. Alumnos],"",F4+1))),"")</f>
        <v>3</v>
      </c>
      <c r="G5" t="str">
        <f t="array" ref="G5">IF(Tabla212630[[#This Row],[Contador]]="","",IF(Tabla132529[Nivel]=BD!$L$1,IFERROR(SMALL(IF(Tabla19[Sala]=$C$2,Tabla19[ID2]),ROW()-2),""),IF(Tabla132529[Nivel]=BD!$L$2,IFERROR(SMALL(IF(Tabla199[Sala]=$C$2,Tabla199[ID2]),ROW()-2),""),IFERROR(SMALL(IF(Tabla19912[Sala]=$C$2,Tabla19912[ID2]),ROW()-2),""))))</f>
        <v/>
      </c>
      <c r="H5" t="str">
        <f>IF(Tabla212630[[#This Row],[ID]]="","",IF(Tabla132529[Nivel]=BD!$L$1,VLOOKUP(Tabla212630[[#This Row],[ID]],Tabla19[],4,0),IF(Tabla132529[Nivel]=BD!$L$2,VLOOKUP(Tabla212630[[#This Row],[ID]],Tabla199[],4,0),VLOOKUP(Tabla212630[[#This Row],[ID]],Tabla19912[],4,0))))</f>
        <v/>
      </c>
    </row>
    <row r="6" spans="1:8" x14ac:dyDescent="0.2">
      <c r="B6" t="s">
        <v>32</v>
      </c>
      <c r="C6" t="s">
        <v>16</v>
      </c>
      <c r="F6">
        <f>IF(Tabla132529[Cant. Alumnos]&gt;1,IF(F5="","",IF(ISNUMBER(F5)=FALSE,1,IF(F5=Tabla132529[Cant. Alumnos],"",F5+1))),"")</f>
        <v>4</v>
      </c>
      <c r="G6" t="str">
        <f t="array" ref="G6">IF(Tabla212630[[#This Row],[Contador]]="","",IF(Tabla132529[Nivel]=BD!$L$1,IFERROR(SMALL(IF(Tabla19[Sala]=$C$2,Tabla19[ID2]),ROW()-2),""),IF(Tabla132529[Nivel]=BD!$L$2,IFERROR(SMALL(IF(Tabla199[Sala]=$C$2,Tabla199[ID2]),ROW()-2),""),IFERROR(SMALL(IF(Tabla19912[Sala]=$C$2,Tabla19912[ID2]),ROW()-2),""))))</f>
        <v/>
      </c>
      <c r="H6" t="str">
        <f>IF(Tabla212630[[#This Row],[ID]]="","",IF(Tabla132529[Nivel]=BD!$L$1,VLOOKUP(Tabla212630[[#This Row],[ID]],Tabla19[],4,0),IF(Tabla132529[Nivel]=BD!$L$2,VLOOKUP(Tabla212630[[#This Row],[ID]],Tabla199[],4,0),VLOOKUP(Tabla212630[[#This Row],[ID]],Tabla19912[],4,0))))</f>
        <v/>
      </c>
    </row>
    <row r="7" spans="1:8" x14ac:dyDescent="0.2">
      <c r="B7" t="str">
        <f>IF(Tabla132529[Cant. Salas]="","",IF(B6="","",IF(ISNUMBER(B6)=FALSE,1,IF(B6=Tabla132529[Cant. Salas],"",B6+1))))</f>
        <v/>
      </c>
      <c r="C7" t="str">
        <f>IF(IF(Tabla122831[[#This Row],[Orden]]="","",IF(Tabla132529[Nivel]=BD!$L$1,'Filtrar Salas Grado Año'!A3,IF(Tabla132529[Nivel]=BD!$L$2,'Filtrar Salas Grado Año'!C3,'Filtrar Salas Grado Año'!E3)))="(en blanco)","",IF(Tabla122831[[#This Row],[Orden]]="","",IF(Tabla132529[Nivel]=BD!$L$1,'Filtrar Salas Grado Año'!A3,IF(Tabla132529[Nivel]=BD!$L$2,'Filtrar Salas Grado Año'!C3,'Filtrar Salas Grado Año'!E3))))</f>
        <v/>
      </c>
      <c r="F7">
        <f>IF(Tabla132529[Cant. Alumnos]&gt;1,IF(F6="","",IF(ISNUMBER(F6)=FALSE,1,IF(F6=Tabla132529[Cant. Alumnos],"",F6+1))),"")</f>
        <v>5</v>
      </c>
      <c r="G7" t="str">
        <f t="array" ref="G7">IF(Tabla212630[[#This Row],[Contador]]="","",IF(Tabla132529[Nivel]=BD!$L$1,IFERROR(SMALL(IF(Tabla19[Sala]=$C$2,Tabla19[ID2]),ROW()-2),""),IF(Tabla132529[Nivel]=BD!$L$2,IFERROR(SMALL(IF(Tabla199[Sala]=$C$2,Tabla199[ID2]),ROW()-2),""),IFERROR(SMALL(IF(Tabla19912[Sala]=$C$2,Tabla19912[ID2]),ROW()-2),""))))</f>
        <v/>
      </c>
      <c r="H7" t="str">
        <f>IF(Tabla212630[[#This Row],[ID]]="","",IF(Tabla132529[Nivel]=BD!$L$1,VLOOKUP(Tabla212630[[#This Row],[ID]],Tabla19[],4,0),IF(Tabla132529[Nivel]=BD!$L$2,VLOOKUP(Tabla212630[[#This Row],[ID]],Tabla199[],4,0),VLOOKUP(Tabla212630[[#This Row],[ID]],Tabla19912[],4,0))))</f>
        <v/>
      </c>
    </row>
    <row r="8" spans="1:8" x14ac:dyDescent="0.2">
      <c r="B8" t="str">
        <f>IF(Tabla132529[Cant. Salas]="","",IF(B7="","",IF(ISNUMBER(B7)=FALSE,1,IF(B7=Tabla132529[Cant. Salas],"",B7+1))))</f>
        <v/>
      </c>
      <c r="C8" t="str">
        <f>IF(IF(Tabla122831[[#This Row],[Orden]]="","",IF(Tabla132529[Nivel]=BD!$L$1,'Filtrar Salas Grado Año'!A4,IF(Tabla132529[Nivel]=BD!$L$2,'Filtrar Salas Grado Año'!C4,'Filtrar Salas Grado Año'!E4)))="(en blanco)","",IF(Tabla122831[[#This Row],[Orden]]="","",IF(Tabla132529[Nivel]=BD!$L$1,'Filtrar Salas Grado Año'!A4,IF(Tabla132529[Nivel]=BD!$L$2,'Filtrar Salas Grado Año'!C4,'Filtrar Salas Grado Año'!E4))))</f>
        <v/>
      </c>
      <c r="F8">
        <f>IF(Tabla132529[Cant. Alumnos]&gt;1,IF(F7="","",IF(ISNUMBER(F7)=FALSE,1,IF(F7=Tabla132529[Cant. Alumnos],"",F7+1))),"")</f>
        <v>6</v>
      </c>
      <c r="G8" t="str">
        <f t="array" ref="G8">IF(Tabla212630[[#This Row],[Contador]]="","",IF(Tabla132529[Nivel]=BD!$L$1,IFERROR(SMALL(IF(Tabla19[Sala]=$C$2,Tabla19[ID2]),ROW()-2),""),IF(Tabla132529[Nivel]=BD!$L$2,IFERROR(SMALL(IF(Tabla199[Sala]=$C$2,Tabla199[ID2]),ROW()-2),""),IFERROR(SMALL(IF(Tabla19912[Sala]=$C$2,Tabla19912[ID2]),ROW()-2),""))))</f>
        <v/>
      </c>
      <c r="H8" t="str">
        <f>IF(Tabla212630[[#This Row],[ID]]="","",IF(Tabla132529[Nivel]=BD!$L$1,VLOOKUP(Tabla212630[[#This Row],[ID]],Tabla19[],4,0),IF(Tabla132529[Nivel]=BD!$L$2,VLOOKUP(Tabla212630[[#This Row],[ID]],Tabla199[],4,0),VLOOKUP(Tabla212630[[#This Row],[ID]],Tabla19912[],4,0))))</f>
        <v/>
      </c>
    </row>
    <row r="9" spans="1:8" x14ac:dyDescent="0.2">
      <c r="B9" t="str">
        <f>IF(Tabla132529[Cant. Salas]="","",IF(B8="","",IF(ISNUMBER(B8)=FALSE,1,IF(B8=Tabla132529[Cant. Salas],"",B8+1))))</f>
        <v/>
      </c>
      <c r="C9" t="str">
        <f>IF(IF(Tabla122831[[#This Row],[Orden]]="","",IF(Tabla132529[Nivel]=BD!$L$1,'Filtrar Salas Grado Año'!A5,IF(Tabla132529[Nivel]=BD!$L$2,'Filtrar Salas Grado Año'!C5,'Filtrar Salas Grado Año'!E5)))="(en blanco)","",IF(Tabla122831[[#This Row],[Orden]]="","",IF(Tabla132529[Nivel]=BD!$L$1,'Filtrar Salas Grado Año'!A5,IF(Tabla132529[Nivel]=BD!$L$2,'Filtrar Salas Grado Año'!C5,'Filtrar Salas Grado Año'!E5))))</f>
        <v/>
      </c>
      <c r="F9">
        <f>IF(Tabla132529[Cant. Alumnos]&gt;1,IF(F8="","",IF(ISNUMBER(F8)=FALSE,1,IF(F8=Tabla132529[Cant. Alumnos],"",F8+1))),"")</f>
        <v>7</v>
      </c>
      <c r="G9" t="str">
        <f t="array" ref="G9">IF(Tabla212630[[#This Row],[Contador]]="","",IF(Tabla132529[Nivel]=BD!$L$1,IFERROR(SMALL(IF(Tabla19[Sala]=$C$2,Tabla19[ID2]),ROW()-2),""),IF(Tabla132529[Nivel]=BD!$L$2,IFERROR(SMALL(IF(Tabla199[Sala]=$C$2,Tabla199[ID2]),ROW()-2),""),IFERROR(SMALL(IF(Tabla19912[Sala]=$C$2,Tabla19912[ID2]),ROW()-2),""))))</f>
        <v/>
      </c>
      <c r="H9" t="str">
        <f>IF(Tabla212630[[#This Row],[ID]]="","",IF(Tabla132529[Nivel]=BD!$L$1,VLOOKUP(Tabla212630[[#This Row],[ID]],Tabla19[],4,0),IF(Tabla132529[Nivel]=BD!$L$2,VLOOKUP(Tabla212630[[#This Row],[ID]],Tabla199[],4,0),VLOOKUP(Tabla212630[[#This Row],[ID]],Tabla19912[],4,0))))</f>
        <v/>
      </c>
    </row>
    <row r="10" spans="1:8" x14ac:dyDescent="0.2">
      <c r="B10" t="str">
        <f>IF(Tabla132529[Cant. Salas]="","",IF(B9="","",IF(ISNUMBER(B9)=FALSE,1,IF(B9=Tabla132529[Cant. Salas],"",B9+1))))</f>
        <v/>
      </c>
      <c r="C10" t="str">
        <f>IF(IF(Tabla122831[[#This Row],[Orden]]="","",IF(Tabla132529[Nivel]=BD!$L$1,'Filtrar Salas Grado Año'!A6,IF(Tabla132529[Nivel]=BD!$L$2,'Filtrar Salas Grado Año'!C6,'Filtrar Salas Grado Año'!E6)))="(en blanco)","",IF(Tabla122831[[#This Row],[Orden]]="","",IF(Tabla132529[Nivel]=BD!$L$1,'Filtrar Salas Grado Año'!A6,IF(Tabla132529[Nivel]=BD!$L$2,'Filtrar Salas Grado Año'!C6,'Filtrar Salas Grado Año'!E6))))</f>
        <v/>
      </c>
      <c r="F10">
        <f>IF(Tabla132529[Cant. Alumnos]&gt;1,IF(F9="","",IF(ISNUMBER(F9)=FALSE,1,IF(F9=Tabla132529[Cant. Alumnos],"",F9+1))),"")</f>
        <v>8</v>
      </c>
      <c r="G10" t="str">
        <f t="array" ref="G10">IF(Tabla212630[[#This Row],[Contador]]="","",IF(Tabla132529[Nivel]=BD!$L$1,IFERROR(SMALL(IF(Tabla19[Sala]=$C$2,Tabla19[ID2]),ROW()-2),""),IF(Tabla132529[Nivel]=BD!$L$2,IFERROR(SMALL(IF(Tabla199[Sala]=$C$2,Tabla199[ID2]),ROW()-2),""),IFERROR(SMALL(IF(Tabla19912[Sala]=$C$2,Tabla19912[ID2]),ROW()-2),""))))</f>
        <v/>
      </c>
      <c r="H10" t="str">
        <f>IF(Tabla212630[[#This Row],[ID]]="","",IF(Tabla132529[Nivel]=BD!$L$1,VLOOKUP(Tabla212630[[#This Row],[ID]],Tabla19[],4,0),IF(Tabla132529[Nivel]=BD!$L$2,VLOOKUP(Tabla212630[[#This Row],[ID]],Tabla199[],4,0),VLOOKUP(Tabla212630[[#This Row],[ID]],Tabla19912[],4,0))))</f>
        <v/>
      </c>
    </row>
    <row r="11" spans="1:8" x14ac:dyDescent="0.2">
      <c r="B11" t="str">
        <f>IF(Tabla132529[Cant. Salas]="","",IF(B10="","",IF(ISNUMBER(B10)=FALSE,1,IF(B10=Tabla132529[Cant. Salas],"",B10+1))))</f>
        <v/>
      </c>
      <c r="C11" t="str">
        <f>IF(IF(Tabla122831[[#This Row],[Orden]]="","",IF(Tabla132529[Nivel]=BD!$L$1,'Filtrar Salas Grado Año'!A7,IF(Tabla132529[Nivel]=BD!$L$2,'Filtrar Salas Grado Año'!C7,'Filtrar Salas Grado Año'!E7)))="(en blanco)","",IF(Tabla122831[[#This Row],[Orden]]="","",IF(Tabla132529[Nivel]=BD!$L$1,'Filtrar Salas Grado Año'!A7,IF(Tabla132529[Nivel]=BD!$L$2,'Filtrar Salas Grado Año'!C7,'Filtrar Salas Grado Año'!E7))))</f>
        <v/>
      </c>
      <c r="F11">
        <f>IF(Tabla132529[Cant. Alumnos]&gt;1,IF(F10="","",IF(ISNUMBER(F10)=FALSE,1,IF(F10=Tabla132529[Cant. Alumnos],"",F10+1))),"")</f>
        <v>9</v>
      </c>
      <c r="G11" t="str">
        <f t="array" ref="G11">IF(Tabla212630[[#This Row],[Contador]]="","",IF(Tabla132529[Nivel]=BD!$L$1,IFERROR(SMALL(IF(Tabla19[Sala]=$C$2,Tabla19[ID2]),ROW()-2),""),IF(Tabla132529[Nivel]=BD!$L$2,IFERROR(SMALL(IF(Tabla199[Sala]=$C$2,Tabla199[ID2]),ROW()-2),""),IFERROR(SMALL(IF(Tabla19912[Sala]=$C$2,Tabla19912[ID2]),ROW()-2),""))))</f>
        <v/>
      </c>
      <c r="H11" t="str">
        <f>IF(Tabla212630[[#This Row],[ID]]="","",IF(Tabla132529[Nivel]=BD!$L$1,VLOOKUP(Tabla212630[[#This Row],[ID]],Tabla19[],4,0),IF(Tabla132529[Nivel]=BD!$L$2,VLOOKUP(Tabla212630[[#This Row],[ID]],Tabla199[],4,0),VLOOKUP(Tabla212630[[#This Row],[ID]],Tabla19912[],4,0))))</f>
        <v/>
      </c>
    </row>
    <row r="12" spans="1:8" x14ac:dyDescent="0.2">
      <c r="B12" t="str">
        <f>IF(Tabla132529[Cant. Salas]="","",IF(B11="","",IF(ISNUMBER(B11)=FALSE,1,IF(B11=Tabla132529[Cant. Salas],"",B11+1))))</f>
        <v/>
      </c>
      <c r="C12" t="str">
        <f>IF(IF(Tabla122831[[#This Row],[Orden]]="","",IF(Tabla132529[Nivel]=BD!$L$1,'Filtrar Salas Grado Año'!A8,IF(Tabla132529[Nivel]=BD!$L$2,'Filtrar Salas Grado Año'!C8,'Filtrar Salas Grado Año'!E8)))="(en blanco)","",IF(Tabla122831[[#This Row],[Orden]]="","",IF(Tabla132529[Nivel]=BD!$L$1,'Filtrar Salas Grado Año'!A8,IF(Tabla132529[Nivel]=BD!$L$2,'Filtrar Salas Grado Año'!C8,'Filtrar Salas Grado Año'!E8))))</f>
        <v/>
      </c>
      <c r="F12">
        <f>IF(Tabla132529[Cant. Alumnos]&gt;1,IF(F11="","",IF(ISNUMBER(F11)=FALSE,1,IF(F11=Tabla132529[Cant. Alumnos],"",F11+1))),"")</f>
        <v>10</v>
      </c>
      <c r="G12" t="str">
        <f t="array" ref="G12">IF(Tabla212630[[#This Row],[Contador]]="","",IF(Tabla132529[Nivel]=BD!$L$1,IFERROR(SMALL(IF(Tabla19[Sala]=$C$2,Tabla19[ID2]),ROW()-2),""),IF(Tabla132529[Nivel]=BD!$L$2,IFERROR(SMALL(IF(Tabla199[Sala]=$C$2,Tabla199[ID2]),ROW()-2),""),IFERROR(SMALL(IF(Tabla19912[Sala]=$C$2,Tabla19912[ID2]),ROW()-2),""))))</f>
        <v/>
      </c>
      <c r="H12" t="str">
        <f>IF(Tabla212630[[#This Row],[ID]]="","",IF(Tabla132529[Nivel]=BD!$L$1,VLOOKUP(Tabla212630[[#This Row],[ID]],Tabla19[],4,0),IF(Tabla132529[Nivel]=BD!$L$2,VLOOKUP(Tabla212630[[#This Row],[ID]],Tabla199[],4,0),VLOOKUP(Tabla212630[[#This Row],[ID]],Tabla19912[],4,0))))</f>
        <v/>
      </c>
    </row>
    <row r="13" spans="1:8" x14ac:dyDescent="0.2">
      <c r="B13" t="str">
        <f>IF(Tabla132529[Cant. Salas]="","",IF(B12="","",IF(ISNUMBER(B12)=FALSE,1,IF(B12=Tabla132529[Cant. Salas],"",B12+1))))</f>
        <v/>
      </c>
      <c r="C13" t="str">
        <f>IF(IF(Tabla122831[[#This Row],[Orden]]="","",IF(Tabla132529[Nivel]=BD!$L$1,'Filtrar Salas Grado Año'!A9,IF(Tabla132529[Nivel]=BD!$L$2,'Filtrar Salas Grado Año'!C9,'Filtrar Salas Grado Año'!E9)))="(en blanco)","",IF(Tabla122831[[#This Row],[Orden]]="","",IF(Tabla132529[Nivel]=BD!$L$1,'Filtrar Salas Grado Año'!A9,IF(Tabla132529[Nivel]=BD!$L$2,'Filtrar Salas Grado Año'!C9,'Filtrar Salas Grado Año'!E9))))</f>
        <v/>
      </c>
      <c r="F13">
        <f>IF(Tabla132529[Cant. Alumnos]&gt;1,IF(F12="","",IF(ISNUMBER(F12)=FALSE,1,IF(F12=Tabla132529[Cant. Alumnos],"",F12+1))),"")</f>
        <v>11</v>
      </c>
      <c r="G13" t="str">
        <f t="array" ref="G13">IF(Tabla212630[[#This Row],[Contador]]="","",IF(Tabla132529[Nivel]=BD!$L$1,IFERROR(SMALL(IF(Tabla19[Sala]=$C$2,Tabla19[ID2]),ROW()-2),""),IF(Tabla132529[Nivel]=BD!$L$2,IFERROR(SMALL(IF(Tabla199[Sala]=$C$2,Tabla199[ID2]),ROW()-2),""),IFERROR(SMALL(IF(Tabla19912[Sala]=$C$2,Tabla19912[ID2]),ROW()-2),""))))</f>
        <v/>
      </c>
      <c r="H13" t="str">
        <f>IF(Tabla212630[[#This Row],[ID]]="","",IF(Tabla132529[Nivel]=BD!$L$1,VLOOKUP(Tabla212630[[#This Row],[ID]],Tabla19[],4,0),IF(Tabla132529[Nivel]=BD!$L$2,VLOOKUP(Tabla212630[[#This Row],[ID]],Tabla199[],4,0),VLOOKUP(Tabla212630[[#This Row],[ID]],Tabla19912[],4,0))))</f>
        <v/>
      </c>
    </row>
    <row r="14" spans="1:8" x14ac:dyDescent="0.2">
      <c r="B14" t="str">
        <f>IF(Tabla132529[Cant. Salas]="","",IF(B13="","",IF(ISNUMBER(B13)=FALSE,1,IF(B13=Tabla132529[Cant. Salas],"",B13+1))))</f>
        <v/>
      </c>
      <c r="C14" t="str">
        <f>IF(IF(Tabla122831[[#This Row],[Orden]]="","",IF(Tabla132529[Nivel]=BD!$L$1,'Filtrar Salas Grado Año'!A10,IF(Tabla132529[Nivel]=BD!$L$2,'Filtrar Salas Grado Año'!C10,'Filtrar Salas Grado Año'!E10)))="(en blanco)","",IF(Tabla122831[[#This Row],[Orden]]="","",IF(Tabla132529[Nivel]=BD!$L$1,'Filtrar Salas Grado Año'!A10,IF(Tabla132529[Nivel]=BD!$L$2,'Filtrar Salas Grado Año'!C10,'Filtrar Salas Grado Año'!E10))))</f>
        <v/>
      </c>
      <c r="F14">
        <f>IF(Tabla132529[Cant. Alumnos]&gt;1,IF(F13="","",IF(ISNUMBER(F13)=FALSE,1,IF(F13=Tabla132529[Cant. Alumnos],"",F13+1))),"")</f>
        <v>12</v>
      </c>
      <c r="G14" t="str">
        <f t="array" ref="G14">IF(Tabla212630[[#This Row],[Contador]]="","",IF(Tabla132529[Nivel]=BD!$L$1,IFERROR(SMALL(IF(Tabla19[Sala]=$C$2,Tabla19[ID2]),ROW()-2),""),IF(Tabla132529[Nivel]=BD!$L$2,IFERROR(SMALL(IF(Tabla199[Sala]=$C$2,Tabla199[ID2]),ROW()-2),""),IFERROR(SMALL(IF(Tabla19912[Sala]=$C$2,Tabla19912[ID2]),ROW()-2),""))))</f>
        <v/>
      </c>
      <c r="H14" t="str">
        <f>IF(Tabla212630[[#This Row],[ID]]="","",IF(Tabla132529[Nivel]=BD!$L$1,VLOOKUP(Tabla212630[[#This Row],[ID]],Tabla19[],4,0),IF(Tabla132529[Nivel]=BD!$L$2,VLOOKUP(Tabla212630[[#This Row],[ID]],Tabla199[],4,0),VLOOKUP(Tabla212630[[#This Row],[ID]],Tabla19912[],4,0))))</f>
        <v/>
      </c>
    </row>
    <row r="15" spans="1:8" x14ac:dyDescent="0.2">
      <c r="B15" t="str">
        <f>IF(Tabla132529[Cant. Salas]="","",IF(B14="","",IF(ISNUMBER(B14)=FALSE,1,IF(B14=Tabla132529[Cant. Salas],"",B14+1))))</f>
        <v/>
      </c>
      <c r="C15" t="str">
        <f>IF(IF(Tabla122831[[#This Row],[Orden]]="","",IF(Tabla132529[Nivel]=BD!$L$1,'Filtrar Salas Grado Año'!A11,IF(Tabla132529[Nivel]=BD!$L$2,'Filtrar Salas Grado Año'!C11,'Filtrar Salas Grado Año'!E11)))="(en blanco)","",IF(Tabla122831[[#This Row],[Orden]]="","",IF(Tabla132529[Nivel]=BD!$L$1,'Filtrar Salas Grado Año'!A11,IF(Tabla132529[Nivel]=BD!$L$2,'Filtrar Salas Grado Año'!C11,'Filtrar Salas Grado Año'!E11))))</f>
        <v/>
      </c>
      <c r="F15">
        <f>IF(Tabla132529[Cant. Alumnos]&gt;1,IF(F14="","",IF(ISNUMBER(F14)=FALSE,1,IF(F14=Tabla132529[Cant. Alumnos],"",F14+1))),"")</f>
        <v>13</v>
      </c>
      <c r="G15" t="str">
        <f t="array" ref="G15">IF(Tabla212630[[#This Row],[Contador]]="","",IF(Tabla132529[Nivel]=BD!$L$1,IFERROR(SMALL(IF(Tabla19[Sala]=$C$2,Tabla19[ID2]),ROW()-2),""),IF(Tabla132529[Nivel]=BD!$L$2,IFERROR(SMALL(IF(Tabla199[Sala]=$C$2,Tabla199[ID2]),ROW()-2),""),IFERROR(SMALL(IF(Tabla19912[Sala]=$C$2,Tabla19912[ID2]),ROW()-2),""))))</f>
        <v/>
      </c>
      <c r="H15" t="str">
        <f>IF(Tabla212630[[#This Row],[ID]]="","",IF(Tabla132529[Nivel]=BD!$L$1,VLOOKUP(Tabla212630[[#This Row],[ID]],Tabla19[],4,0),IF(Tabla132529[Nivel]=BD!$L$2,VLOOKUP(Tabla212630[[#This Row],[ID]],Tabla199[],4,0),VLOOKUP(Tabla212630[[#This Row],[ID]],Tabla19912[],4,0))))</f>
        <v/>
      </c>
    </row>
    <row r="16" spans="1:8" x14ac:dyDescent="0.2">
      <c r="B16" t="str">
        <f>IF(Tabla132529[Cant. Salas]="","",IF(B15="","",IF(ISNUMBER(B15)=FALSE,1,IF(B15=Tabla132529[Cant. Salas],"",B15+1))))</f>
        <v/>
      </c>
      <c r="C16" t="str">
        <f>IF(IF(Tabla122831[[#This Row],[Orden]]="","",IF(Tabla132529[Nivel]=BD!$L$1,'Filtrar Salas Grado Año'!A12,IF(Tabla132529[Nivel]=BD!$L$2,'Filtrar Salas Grado Año'!C12,'Filtrar Salas Grado Año'!E12)))="(en blanco)","",IF(Tabla122831[[#This Row],[Orden]]="","",IF(Tabla132529[Nivel]=BD!$L$1,'Filtrar Salas Grado Año'!A12,IF(Tabla132529[Nivel]=BD!$L$2,'Filtrar Salas Grado Año'!C12,'Filtrar Salas Grado Año'!E12))))</f>
        <v/>
      </c>
      <c r="F16">
        <f>IF(Tabla132529[Cant. Alumnos]&gt;1,IF(F15="","",IF(ISNUMBER(F15)=FALSE,1,IF(F15=Tabla132529[Cant. Alumnos],"",F15+1))),"")</f>
        <v>14</v>
      </c>
      <c r="G16" t="str">
        <f t="array" ref="G16">IF(Tabla212630[[#This Row],[Contador]]="","",IF(Tabla132529[Nivel]=BD!$L$1,IFERROR(SMALL(IF(Tabla19[Sala]=$C$2,Tabla19[ID2]),ROW()-2),""),IF(Tabla132529[Nivel]=BD!$L$2,IFERROR(SMALL(IF(Tabla199[Sala]=$C$2,Tabla199[ID2]),ROW()-2),""),IFERROR(SMALL(IF(Tabla19912[Sala]=$C$2,Tabla19912[ID2]),ROW()-2),""))))</f>
        <v/>
      </c>
      <c r="H16" t="str">
        <f>IF(Tabla212630[[#This Row],[ID]]="","",IF(Tabla132529[Nivel]=BD!$L$1,VLOOKUP(Tabla212630[[#This Row],[ID]],Tabla19[],4,0),IF(Tabla132529[Nivel]=BD!$L$2,VLOOKUP(Tabla212630[[#This Row],[ID]],Tabla199[],4,0),VLOOKUP(Tabla212630[[#This Row],[ID]],Tabla19912[],4,0))))</f>
        <v/>
      </c>
    </row>
    <row r="17" spans="2:8" x14ac:dyDescent="0.2">
      <c r="B17" t="str">
        <f>IF(Tabla132529[Cant. Salas]="","",IF(B16="","",IF(ISNUMBER(B16)=FALSE,1,IF(B16=Tabla132529[Cant. Salas],"",B16+1))))</f>
        <v/>
      </c>
      <c r="C17" t="str">
        <f>IF(IF(Tabla122831[[#This Row],[Orden]]="","",IF(Tabla132529[Nivel]=BD!$L$1,'Filtrar Salas Grado Año'!A13,IF(Tabla132529[Nivel]=BD!$L$2,'Filtrar Salas Grado Año'!C13,'Filtrar Salas Grado Año'!E13)))="(en blanco)","",IF(Tabla122831[[#This Row],[Orden]]="","",IF(Tabla132529[Nivel]=BD!$L$1,'Filtrar Salas Grado Año'!A13,IF(Tabla132529[Nivel]=BD!$L$2,'Filtrar Salas Grado Año'!C13,'Filtrar Salas Grado Año'!E13))))</f>
        <v/>
      </c>
      <c r="F17">
        <f>IF(Tabla132529[Cant. Alumnos]&gt;1,IF(F16="","",IF(ISNUMBER(F16)=FALSE,1,IF(F16=Tabla132529[Cant. Alumnos],"",F16+1))),"")</f>
        <v>15</v>
      </c>
      <c r="G17" t="str">
        <f t="array" ref="G17">IF(Tabla212630[[#This Row],[Contador]]="","",IF(Tabla132529[Nivel]=BD!$L$1,IFERROR(SMALL(IF(Tabla19[Sala]=$C$2,Tabla19[ID2]),ROW()-2),""),IF(Tabla132529[Nivel]=BD!$L$2,IFERROR(SMALL(IF(Tabla199[Sala]=$C$2,Tabla199[ID2]),ROW()-2),""),IFERROR(SMALL(IF(Tabla19912[Sala]=$C$2,Tabla19912[ID2]),ROW()-2),""))))</f>
        <v/>
      </c>
      <c r="H17" t="str">
        <f>IF(Tabla212630[[#This Row],[ID]]="","",IF(Tabla132529[Nivel]=BD!$L$1,VLOOKUP(Tabla212630[[#This Row],[ID]],Tabla19[],4,0),IF(Tabla132529[Nivel]=BD!$L$2,VLOOKUP(Tabla212630[[#This Row],[ID]],Tabla199[],4,0),VLOOKUP(Tabla212630[[#This Row],[ID]],Tabla19912[],4,0))))</f>
        <v/>
      </c>
    </row>
    <row r="18" spans="2:8" x14ac:dyDescent="0.2">
      <c r="B18" t="str">
        <f>IF(Tabla132529[Cant. Salas]="","",IF(B17="","",IF(ISNUMBER(B17)=FALSE,1,IF(B17=Tabla132529[Cant. Salas],"",B17+1))))</f>
        <v/>
      </c>
      <c r="C18" t="str">
        <f>IF(IF(Tabla122831[[#This Row],[Orden]]="","",IF(Tabla132529[Nivel]=BD!$L$1,'Filtrar Salas Grado Año'!A14,IF(Tabla132529[Nivel]=BD!$L$2,'Filtrar Salas Grado Año'!C14,'Filtrar Salas Grado Año'!E14)))="(en blanco)","",IF(Tabla122831[[#This Row],[Orden]]="","",IF(Tabla132529[Nivel]=BD!$L$1,'Filtrar Salas Grado Año'!A14,IF(Tabla132529[Nivel]=BD!$L$2,'Filtrar Salas Grado Año'!C14,'Filtrar Salas Grado Año'!E14))))</f>
        <v/>
      </c>
      <c r="F18">
        <f>IF(Tabla132529[Cant. Alumnos]&gt;1,IF(F17="","",IF(ISNUMBER(F17)=FALSE,1,IF(F17=Tabla132529[Cant. Alumnos],"",F17+1))),"")</f>
        <v>16</v>
      </c>
      <c r="G18" t="str">
        <f t="array" ref="G18">IF(Tabla212630[[#This Row],[Contador]]="","",IF(Tabla132529[Nivel]=BD!$L$1,IFERROR(SMALL(IF(Tabla19[Sala]=$C$2,Tabla19[ID2]),ROW()-2),""),IF(Tabla132529[Nivel]=BD!$L$2,IFERROR(SMALL(IF(Tabla199[Sala]=$C$2,Tabla199[ID2]),ROW()-2),""),IFERROR(SMALL(IF(Tabla19912[Sala]=$C$2,Tabla19912[ID2]),ROW()-2),""))))</f>
        <v/>
      </c>
      <c r="H18" t="str">
        <f>IF(Tabla212630[[#This Row],[ID]]="","",IF(Tabla132529[Nivel]=BD!$L$1,VLOOKUP(Tabla212630[[#This Row],[ID]],Tabla19[],4,0),IF(Tabla132529[Nivel]=BD!$L$2,VLOOKUP(Tabla212630[[#This Row],[ID]],Tabla199[],4,0),VLOOKUP(Tabla212630[[#This Row],[ID]],Tabla19912[],4,0))))</f>
        <v/>
      </c>
    </row>
    <row r="19" spans="2:8" x14ac:dyDescent="0.2">
      <c r="B19" t="str">
        <f>IF(Tabla132529[Cant. Salas]="","",IF(B18="","",IF(ISNUMBER(B18)=FALSE,1,IF(B18=Tabla132529[Cant. Salas],"",B18+1))))</f>
        <v/>
      </c>
      <c r="C19" t="str">
        <f>IF(IF(Tabla122831[[#This Row],[Orden]]="","",IF(Tabla132529[Nivel]=BD!$L$1,'Filtrar Salas Grado Año'!A15,IF(Tabla132529[Nivel]=BD!$L$2,'Filtrar Salas Grado Año'!C15,'Filtrar Salas Grado Año'!E15)))="(en blanco)","",IF(Tabla122831[[#This Row],[Orden]]="","",IF(Tabla132529[Nivel]=BD!$L$1,'Filtrar Salas Grado Año'!A15,IF(Tabla132529[Nivel]=BD!$L$2,'Filtrar Salas Grado Año'!C15,'Filtrar Salas Grado Año'!E15))))</f>
        <v/>
      </c>
      <c r="F19">
        <f>IF(Tabla132529[Cant. Alumnos]&gt;1,IF(F18="","",IF(ISNUMBER(F18)=FALSE,1,IF(F18=Tabla132529[Cant. Alumnos],"",F18+1))),"")</f>
        <v>17</v>
      </c>
      <c r="G19" t="str">
        <f t="array" ref="G19">IF(Tabla212630[[#This Row],[Contador]]="","",IF(Tabla132529[Nivel]=BD!$L$1,IFERROR(SMALL(IF(Tabla19[Sala]=$C$2,Tabla19[ID2]),ROW()-2),""),IF(Tabla132529[Nivel]=BD!$L$2,IFERROR(SMALL(IF(Tabla199[Sala]=$C$2,Tabla199[ID2]),ROW()-2),""),IFERROR(SMALL(IF(Tabla19912[Sala]=$C$2,Tabla19912[ID2]),ROW()-2),""))))</f>
        <v/>
      </c>
      <c r="H19" t="str">
        <f>IF(Tabla212630[[#This Row],[ID]]="","",IF(Tabla132529[Nivel]=BD!$L$1,VLOOKUP(Tabla212630[[#This Row],[ID]],Tabla19[],4,0),IF(Tabla132529[Nivel]=BD!$L$2,VLOOKUP(Tabla212630[[#This Row],[ID]],Tabla199[],4,0),VLOOKUP(Tabla212630[[#This Row],[ID]],Tabla19912[],4,0))))</f>
        <v/>
      </c>
    </row>
    <row r="20" spans="2:8" x14ac:dyDescent="0.2">
      <c r="B20" t="str">
        <f>IF(Tabla132529[Cant. Salas]="","",IF(B19="","",IF(ISNUMBER(B19)=FALSE,1,IF(B19=Tabla132529[Cant. Salas],"",B19+1))))</f>
        <v/>
      </c>
      <c r="C20" t="str">
        <f>IF(IF(Tabla122831[[#This Row],[Orden]]="","",IF(Tabla132529[Nivel]=BD!$L$1,'Filtrar Salas Grado Año'!A16,IF(Tabla132529[Nivel]=BD!$L$2,'Filtrar Salas Grado Año'!C16,'Filtrar Salas Grado Año'!E16)))="(en blanco)","",IF(Tabla122831[[#This Row],[Orden]]="","",IF(Tabla132529[Nivel]=BD!$L$1,'Filtrar Salas Grado Año'!A16,IF(Tabla132529[Nivel]=BD!$L$2,'Filtrar Salas Grado Año'!C16,'Filtrar Salas Grado Año'!E16))))</f>
        <v/>
      </c>
      <c r="F20">
        <f>IF(Tabla132529[Cant. Alumnos]&gt;1,IF(F19="","",IF(ISNUMBER(F19)=FALSE,1,IF(F19=Tabla132529[Cant. Alumnos],"",F19+1))),"")</f>
        <v>18</v>
      </c>
      <c r="G20" t="str">
        <f t="array" ref="G20">IF(Tabla212630[[#This Row],[Contador]]="","",IF(Tabla132529[Nivel]=BD!$L$1,IFERROR(SMALL(IF(Tabla19[Sala]=$C$2,Tabla19[ID2]),ROW()-2),""),IF(Tabla132529[Nivel]=BD!$L$2,IFERROR(SMALL(IF(Tabla199[Sala]=$C$2,Tabla199[ID2]),ROW()-2),""),IFERROR(SMALL(IF(Tabla19912[Sala]=$C$2,Tabla19912[ID2]),ROW()-2),""))))</f>
        <v/>
      </c>
      <c r="H20" t="str">
        <f>IF(Tabla212630[[#This Row],[ID]]="","",IF(Tabla132529[Nivel]=BD!$L$1,VLOOKUP(Tabla212630[[#This Row],[ID]],Tabla19[],4,0),IF(Tabla132529[Nivel]=BD!$L$2,VLOOKUP(Tabla212630[[#This Row],[ID]],Tabla199[],4,0),VLOOKUP(Tabla212630[[#This Row],[ID]],Tabla19912[],4,0))))</f>
        <v/>
      </c>
    </row>
    <row r="21" spans="2:8" x14ac:dyDescent="0.2">
      <c r="B21" s="16" t="str">
        <f>IF(Tabla132529[Cant. Salas]="","",IF(B20="","",IF(ISNUMBER(B20)=FALSE,1,IF(B20=Tabla132529[Cant. Salas],"",B20+1))))</f>
        <v/>
      </c>
      <c r="C21" t="str">
        <f>IF(IF(Tabla122831[[#This Row],[Orden]]="","",IF(Tabla132529[Nivel]=BD!$L$1,'Filtrar Salas Grado Año'!A17,IF(Tabla132529[Nivel]=BD!$L$2,'Filtrar Salas Grado Año'!C17,'Filtrar Salas Grado Año'!E17)))="(en blanco)","",IF(Tabla122831[[#This Row],[Orden]]="","",IF(Tabla132529[Nivel]=BD!$L$1,'Filtrar Salas Grado Año'!A17,IF(Tabla132529[Nivel]=BD!$L$2,'Filtrar Salas Grado Año'!C17,'Filtrar Salas Grado Año'!E17))))</f>
        <v/>
      </c>
      <c r="F21">
        <f>IF(Tabla132529[Cant. Alumnos]&gt;1,IF(F20="","",IF(ISNUMBER(F20)=FALSE,1,IF(F20=Tabla132529[Cant. Alumnos],"",F20+1))),"")</f>
        <v>19</v>
      </c>
      <c r="G21" t="str">
        <f t="array" ref="G21">IF(Tabla212630[[#This Row],[Contador]]="","",IF(Tabla132529[Nivel]=BD!$L$1,IFERROR(SMALL(IF(Tabla19[Sala]=$C$2,Tabla19[ID2]),ROW()-2),""),IF(Tabla132529[Nivel]=BD!$L$2,IFERROR(SMALL(IF(Tabla199[Sala]=$C$2,Tabla199[ID2]),ROW()-2),""),IFERROR(SMALL(IF(Tabla19912[Sala]=$C$2,Tabla19912[ID2]),ROW()-2),""))))</f>
        <v/>
      </c>
      <c r="H21" t="str">
        <f>IF(Tabla212630[[#This Row],[ID]]="","",IF(Tabla132529[Nivel]=BD!$L$1,VLOOKUP(Tabla212630[[#This Row],[ID]],Tabla19[],4,0),IF(Tabla132529[Nivel]=BD!$L$2,VLOOKUP(Tabla212630[[#This Row],[ID]],Tabla199[],4,0),VLOOKUP(Tabla212630[[#This Row],[ID]],Tabla19912[],4,0))))</f>
        <v/>
      </c>
    </row>
    <row r="22" spans="2:8" x14ac:dyDescent="0.2">
      <c r="B22" s="16" t="str">
        <f>IF(Tabla132529[Cant. Salas]="","",IF(B21="","",IF(ISNUMBER(B21)=FALSE,1,IF(B21=Tabla132529[Cant. Salas],"",B21+1))))</f>
        <v/>
      </c>
      <c r="C22" t="str">
        <f>IF(IF(Tabla122831[[#This Row],[Orden]]="","",IF(Tabla132529[Nivel]=BD!$L$1,'Filtrar Salas Grado Año'!A18,IF(Tabla132529[Nivel]=BD!$L$2,'Filtrar Salas Grado Año'!C18,'Filtrar Salas Grado Año'!E18)))="(en blanco)","",IF(Tabla122831[[#This Row],[Orden]]="","",IF(Tabla132529[Nivel]=BD!$L$1,'Filtrar Salas Grado Año'!A18,IF(Tabla132529[Nivel]=BD!$L$2,'Filtrar Salas Grado Año'!C18,'Filtrar Salas Grado Año'!E18))))</f>
        <v/>
      </c>
      <c r="F22">
        <f>IF(Tabla132529[Cant. Alumnos]&gt;1,IF(F21="","",IF(ISNUMBER(F21)=FALSE,1,IF(F21=Tabla132529[Cant. Alumnos],"",F21+1))),"")</f>
        <v>20</v>
      </c>
      <c r="G22" t="str">
        <f t="array" ref="G22">IF(Tabla212630[[#This Row],[Contador]]="","",IF(Tabla132529[Nivel]=BD!$L$1,IFERROR(SMALL(IF(Tabla19[Sala]=$C$2,Tabla19[ID2]),ROW()-2),""),IF(Tabla132529[Nivel]=BD!$L$2,IFERROR(SMALL(IF(Tabla199[Sala]=$C$2,Tabla199[ID2]),ROW()-2),""),IFERROR(SMALL(IF(Tabla19912[Sala]=$C$2,Tabla19912[ID2]),ROW()-2),""))))</f>
        <v/>
      </c>
      <c r="H22" t="str">
        <f>IF(Tabla212630[[#This Row],[ID]]="","",IF(Tabla132529[Nivel]=BD!$L$1,VLOOKUP(Tabla212630[[#This Row],[ID]],Tabla19[],4,0),IF(Tabla132529[Nivel]=BD!$L$2,VLOOKUP(Tabla212630[[#This Row],[ID]],Tabla199[],4,0),VLOOKUP(Tabla212630[[#This Row],[ID]],Tabla19912[],4,0))))</f>
        <v/>
      </c>
    </row>
    <row r="23" spans="2:8" x14ac:dyDescent="0.2">
      <c r="B23" s="16" t="str">
        <f>IF(Tabla132529[Cant. Salas]="","",IF(B22="","",IF(ISNUMBER(B22)=FALSE,1,IF(B22=Tabla132529[Cant. Salas],"",B22+1))))</f>
        <v/>
      </c>
      <c r="C23" t="str">
        <f>IF(IF(Tabla122831[[#This Row],[Orden]]="","",IF(Tabla132529[Nivel]=BD!$L$1,'Filtrar Salas Grado Año'!A19,IF(Tabla132529[Nivel]=BD!$L$2,'Filtrar Salas Grado Año'!C19,'Filtrar Salas Grado Año'!E19)))="(en blanco)","",IF(Tabla122831[[#This Row],[Orden]]="","",IF(Tabla132529[Nivel]=BD!$L$1,'Filtrar Salas Grado Año'!A19,IF(Tabla132529[Nivel]=BD!$L$2,'Filtrar Salas Grado Año'!C19,'Filtrar Salas Grado Año'!E19))))</f>
        <v/>
      </c>
      <c r="F23">
        <f>IF(Tabla132529[Cant. Alumnos]&gt;1,IF(F22="","",IF(ISNUMBER(F22)=FALSE,1,IF(F22=Tabla132529[Cant. Alumnos],"",F22+1))),"")</f>
        <v>21</v>
      </c>
      <c r="G23" t="str">
        <f t="array" ref="G23">IF(Tabla212630[[#This Row],[Contador]]="","",IF(Tabla132529[Nivel]=BD!$L$1,IFERROR(SMALL(IF(Tabla19[Sala]=$C$2,Tabla19[ID2]),ROW()-2),""),IF(Tabla132529[Nivel]=BD!$L$2,IFERROR(SMALL(IF(Tabla199[Sala]=$C$2,Tabla199[ID2]),ROW()-2),""),IFERROR(SMALL(IF(Tabla19912[Sala]=$C$2,Tabla19912[ID2]),ROW()-2),""))))</f>
        <v/>
      </c>
      <c r="H23" t="str">
        <f>IF(Tabla212630[[#This Row],[ID]]="","",IF(Tabla132529[Nivel]=BD!$L$1,VLOOKUP(Tabla212630[[#This Row],[ID]],Tabla19[],4,0),IF(Tabla132529[Nivel]=BD!$L$2,VLOOKUP(Tabla212630[[#This Row],[ID]],Tabla199[],4,0),VLOOKUP(Tabla212630[[#This Row],[ID]],Tabla19912[],4,0))))</f>
        <v/>
      </c>
    </row>
    <row r="24" spans="2:8" x14ac:dyDescent="0.2">
      <c r="B24" s="16" t="str">
        <f>IF(Tabla132529[Cant. Salas]="","",IF(B23="","",IF(ISNUMBER(B23)=FALSE,1,IF(B23=Tabla132529[Cant. Salas],"",B23+1))))</f>
        <v/>
      </c>
      <c r="C24" t="str">
        <f>IF(IF(Tabla122831[[#This Row],[Orden]]="","",IF(Tabla132529[Nivel]=BD!$L$1,'Filtrar Salas Grado Año'!A20,IF(Tabla132529[Nivel]=BD!$L$2,'Filtrar Salas Grado Año'!C20,'Filtrar Salas Grado Año'!E20)))="(en blanco)","",IF(Tabla122831[[#This Row],[Orden]]="","",IF(Tabla132529[Nivel]=BD!$L$1,'Filtrar Salas Grado Año'!A20,IF(Tabla132529[Nivel]=BD!$L$2,'Filtrar Salas Grado Año'!C20,'Filtrar Salas Grado Año'!E20))))</f>
        <v/>
      </c>
      <c r="F24">
        <f>IF(Tabla132529[Cant. Alumnos]&gt;1,IF(F23="","",IF(ISNUMBER(F23)=FALSE,1,IF(F23=Tabla132529[Cant. Alumnos],"",F23+1))),"")</f>
        <v>22</v>
      </c>
      <c r="G24" t="str">
        <f t="array" ref="G24">IF(Tabla212630[[#This Row],[Contador]]="","",IF(Tabla132529[Nivel]=BD!$L$1,IFERROR(SMALL(IF(Tabla19[Sala]=$C$2,Tabla19[ID2]),ROW()-2),""),IF(Tabla132529[Nivel]=BD!$L$2,IFERROR(SMALL(IF(Tabla199[Sala]=$C$2,Tabla199[ID2]),ROW()-2),""),IFERROR(SMALL(IF(Tabla19912[Sala]=$C$2,Tabla19912[ID2]),ROW()-2),""))))</f>
        <v/>
      </c>
      <c r="H24" t="str">
        <f>IF(Tabla212630[[#This Row],[ID]]="","",IF(Tabla132529[Nivel]=BD!$L$1,VLOOKUP(Tabla212630[[#This Row],[ID]],Tabla19[],4,0),IF(Tabla132529[Nivel]=BD!$L$2,VLOOKUP(Tabla212630[[#This Row],[ID]],Tabla199[],4,0),VLOOKUP(Tabla212630[[#This Row],[ID]],Tabla19912[],4,0))))</f>
        <v/>
      </c>
    </row>
    <row r="25" spans="2:8" x14ac:dyDescent="0.2">
      <c r="B25" s="16" t="str">
        <f>IF(Tabla132529[Cant. Salas]="","",IF(B24="","",IF(ISNUMBER(B24)=FALSE,1,IF(B24=Tabla132529[Cant. Salas],"",B24+1))))</f>
        <v/>
      </c>
      <c r="C25" t="str">
        <f>IF(IF(Tabla122831[[#This Row],[Orden]]="","",IF(Tabla132529[Nivel]=BD!$L$1,'Filtrar Salas Grado Año'!A21,IF(Tabla132529[Nivel]=BD!$L$2,'Filtrar Salas Grado Año'!C21,'Filtrar Salas Grado Año'!E21)))="(en blanco)","",IF(Tabla122831[[#This Row],[Orden]]="","",IF(Tabla132529[Nivel]=BD!$L$1,'Filtrar Salas Grado Año'!A21,IF(Tabla132529[Nivel]=BD!$L$2,'Filtrar Salas Grado Año'!C21,'Filtrar Salas Grado Año'!E21))))</f>
        <v/>
      </c>
      <c r="F25">
        <f>IF(Tabla132529[Cant. Alumnos]&gt;1,IF(F24="","",IF(ISNUMBER(F24)=FALSE,1,IF(F24=Tabla132529[Cant. Alumnos],"",F24+1))),"")</f>
        <v>23</v>
      </c>
      <c r="G25" t="str">
        <f t="array" ref="G25">IF(Tabla212630[[#This Row],[Contador]]="","",IF(Tabla132529[Nivel]=BD!$L$1,IFERROR(SMALL(IF(Tabla19[Sala]=$C$2,Tabla19[ID2]),ROW()-2),""),IF(Tabla132529[Nivel]=BD!$L$2,IFERROR(SMALL(IF(Tabla199[Sala]=$C$2,Tabla199[ID2]),ROW()-2),""),IFERROR(SMALL(IF(Tabla19912[Sala]=$C$2,Tabla19912[ID2]),ROW()-2),""))))</f>
        <v/>
      </c>
      <c r="H25" t="str">
        <f>IF(Tabla212630[[#This Row],[ID]]="","",IF(Tabla132529[Nivel]=BD!$L$1,VLOOKUP(Tabla212630[[#This Row],[ID]],Tabla19[],4,0),IF(Tabla132529[Nivel]=BD!$L$2,VLOOKUP(Tabla212630[[#This Row],[ID]],Tabla199[],4,0),VLOOKUP(Tabla212630[[#This Row],[ID]],Tabla19912[],4,0))))</f>
        <v/>
      </c>
    </row>
    <row r="26" spans="2:8" x14ac:dyDescent="0.2">
      <c r="B26" s="16" t="str">
        <f>IF(Tabla132529[Cant. Salas]="","",IF(B25="","",IF(ISNUMBER(B25)=FALSE,1,IF(B25=Tabla132529[Cant. Salas],"",B25+1))))</f>
        <v/>
      </c>
      <c r="C26" t="str">
        <f>IF(IF(Tabla122831[[#This Row],[Orden]]="","",IF(Tabla132529[Nivel]=BD!$L$1,'Filtrar Salas Grado Año'!A22,IF(Tabla132529[Nivel]=BD!$L$2,'Filtrar Salas Grado Año'!C22,'Filtrar Salas Grado Año'!E22)))="(en blanco)","",IF(Tabla122831[[#This Row],[Orden]]="","",IF(Tabla132529[Nivel]=BD!$L$1,'Filtrar Salas Grado Año'!A22,IF(Tabla132529[Nivel]=BD!$L$2,'Filtrar Salas Grado Año'!C22,'Filtrar Salas Grado Año'!E22))))</f>
        <v/>
      </c>
      <c r="F26">
        <f>IF(Tabla132529[Cant. Alumnos]&gt;1,IF(F25="","",IF(ISNUMBER(F25)=FALSE,1,IF(F25=Tabla132529[Cant. Alumnos],"",F25+1))),"")</f>
        <v>24</v>
      </c>
      <c r="G26" t="str">
        <f t="array" ref="G26">IF(Tabla212630[[#This Row],[Contador]]="","",IF(Tabla132529[Nivel]=BD!$L$1,IFERROR(SMALL(IF(Tabla19[Sala]=$C$2,Tabla19[ID2]),ROW()-2),""),IF(Tabla132529[Nivel]=BD!$L$2,IFERROR(SMALL(IF(Tabla199[Sala]=$C$2,Tabla199[ID2]),ROW()-2),""),IFERROR(SMALL(IF(Tabla19912[Sala]=$C$2,Tabla19912[ID2]),ROW()-2),""))))</f>
        <v/>
      </c>
      <c r="H26" t="str">
        <f>IF(Tabla212630[[#This Row],[ID]]="","",IF(Tabla132529[Nivel]=BD!$L$1,VLOOKUP(Tabla212630[[#This Row],[ID]],Tabla19[],4,0),IF(Tabla132529[Nivel]=BD!$L$2,VLOOKUP(Tabla212630[[#This Row],[ID]],Tabla199[],4,0),VLOOKUP(Tabla212630[[#This Row],[ID]],Tabla19912[],4,0))))</f>
        <v/>
      </c>
    </row>
    <row r="27" spans="2:8" x14ac:dyDescent="0.2">
      <c r="B27" s="16" t="str">
        <f>IF(Tabla132529[Cant. Salas]="","",IF(B26="","",IF(ISNUMBER(B26)=FALSE,1,IF(B26=Tabla132529[Cant. Salas],"",B26+1))))</f>
        <v/>
      </c>
      <c r="C27" t="str">
        <f>IF(IF(Tabla122831[[#This Row],[Orden]]="","",IF(Tabla132529[Nivel]=BD!$L$1,'Filtrar Salas Grado Año'!A23,IF(Tabla132529[Nivel]=BD!$L$2,'Filtrar Salas Grado Año'!C23,'Filtrar Salas Grado Año'!E23)))="(en blanco)","",IF(Tabla122831[[#This Row],[Orden]]="","",IF(Tabla132529[Nivel]=BD!$L$1,'Filtrar Salas Grado Año'!A23,IF(Tabla132529[Nivel]=BD!$L$2,'Filtrar Salas Grado Año'!C23,'Filtrar Salas Grado Año'!E23))))</f>
        <v/>
      </c>
      <c r="F27">
        <f>IF(Tabla132529[Cant. Alumnos]&gt;1,IF(F26="","",IF(ISNUMBER(F26)=FALSE,1,IF(F26=Tabla132529[Cant. Alumnos],"",F26+1))),"")</f>
        <v>25</v>
      </c>
      <c r="G27" t="str">
        <f t="array" ref="G27">IF(Tabla212630[[#This Row],[Contador]]="","",IF(Tabla132529[Nivel]=BD!$L$1,IFERROR(SMALL(IF(Tabla19[Sala]=$C$2,Tabla19[ID2]),ROW()-2),""),IF(Tabla132529[Nivel]=BD!$L$2,IFERROR(SMALL(IF(Tabla199[Sala]=$C$2,Tabla199[ID2]),ROW()-2),""),IFERROR(SMALL(IF(Tabla19912[Sala]=$C$2,Tabla19912[ID2]),ROW()-2),""))))</f>
        <v/>
      </c>
      <c r="H27" t="str">
        <f>IF(Tabla212630[[#This Row],[ID]]="","",IF(Tabla132529[Nivel]=BD!$L$1,VLOOKUP(Tabla212630[[#This Row],[ID]],Tabla19[],4,0),IF(Tabla132529[Nivel]=BD!$L$2,VLOOKUP(Tabla212630[[#This Row],[ID]],Tabla199[],4,0),VLOOKUP(Tabla212630[[#This Row],[ID]],Tabla19912[],4,0))))</f>
        <v/>
      </c>
    </row>
    <row r="28" spans="2:8" x14ac:dyDescent="0.2">
      <c r="B28" s="16" t="str">
        <f>IF(Tabla132529[Cant. Salas]="","",IF(B27="","",IF(ISNUMBER(B27)=FALSE,1,IF(B27=Tabla132529[Cant. Salas],"",B27+1))))</f>
        <v/>
      </c>
      <c r="C28" t="str">
        <f>IF(IF(Tabla122831[[#This Row],[Orden]]="","",IF(Tabla132529[Nivel]=BD!$L$1,'Filtrar Salas Grado Año'!A24,IF(Tabla132529[Nivel]=BD!$L$2,'Filtrar Salas Grado Año'!C24,'Filtrar Salas Grado Año'!E24)))="(en blanco)","",IF(Tabla122831[[#This Row],[Orden]]="","",IF(Tabla132529[Nivel]=BD!$L$1,'Filtrar Salas Grado Año'!A24,IF(Tabla132529[Nivel]=BD!$L$2,'Filtrar Salas Grado Año'!C24,'Filtrar Salas Grado Año'!E24))))</f>
        <v/>
      </c>
      <c r="F28">
        <f>IF(Tabla132529[Cant. Alumnos]&gt;1,IF(F27="","",IF(ISNUMBER(F27)=FALSE,1,IF(F27=Tabla132529[Cant. Alumnos],"",F27+1))),"")</f>
        <v>26</v>
      </c>
      <c r="G28" t="str">
        <f t="array" ref="G28">IF(Tabla212630[[#This Row],[Contador]]="","",IF(Tabla132529[Nivel]=BD!$L$1,IFERROR(SMALL(IF(Tabla19[Sala]=$C$2,Tabla19[ID2]),ROW()-2),""),IF(Tabla132529[Nivel]=BD!$L$2,IFERROR(SMALL(IF(Tabla199[Sala]=$C$2,Tabla199[ID2]),ROW()-2),""),IFERROR(SMALL(IF(Tabla19912[Sala]=$C$2,Tabla19912[ID2]),ROW()-2),""))))</f>
        <v/>
      </c>
      <c r="H28" t="str">
        <f>IF(Tabla212630[[#This Row],[ID]]="","",IF(Tabla132529[Nivel]=BD!$L$1,VLOOKUP(Tabla212630[[#This Row],[ID]],Tabla19[],4,0),IF(Tabla132529[Nivel]=BD!$L$2,VLOOKUP(Tabla212630[[#This Row],[ID]],Tabla199[],4,0),VLOOKUP(Tabla212630[[#This Row],[ID]],Tabla19912[],4,0))))</f>
        <v/>
      </c>
    </row>
    <row r="29" spans="2:8" x14ac:dyDescent="0.2">
      <c r="B29" s="16" t="str">
        <f>IF(Tabla132529[Cant. Salas]="","",IF(B28="","",IF(ISNUMBER(B28)=FALSE,1,IF(B28=Tabla132529[Cant. Salas],"",B28+1))))</f>
        <v/>
      </c>
      <c r="C29" t="str">
        <f>IF(IF(Tabla122831[[#This Row],[Orden]]="","",IF(Tabla132529[Nivel]=BD!$L$1,'Filtrar Salas Grado Año'!A25,IF(Tabla132529[Nivel]=BD!$L$2,'Filtrar Salas Grado Año'!C25,'Filtrar Salas Grado Año'!E25)))="(en blanco)","",IF(Tabla122831[[#This Row],[Orden]]="","",IF(Tabla132529[Nivel]=BD!$L$1,'Filtrar Salas Grado Año'!A25,IF(Tabla132529[Nivel]=BD!$L$2,'Filtrar Salas Grado Año'!C25,'Filtrar Salas Grado Año'!E25))))</f>
        <v/>
      </c>
      <c r="F29">
        <f>IF(Tabla132529[Cant. Alumnos]&gt;1,IF(F28="","",IF(ISNUMBER(F28)=FALSE,1,IF(F28=Tabla132529[Cant. Alumnos],"",F28+1))),"")</f>
        <v>27</v>
      </c>
      <c r="G29" t="str">
        <f t="array" ref="G29">IF(Tabla212630[[#This Row],[Contador]]="","",IF(Tabla132529[Nivel]=BD!$L$1,IFERROR(SMALL(IF(Tabla19[Sala]=$C$2,Tabla19[ID2]),ROW()-2),""),IF(Tabla132529[Nivel]=BD!$L$2,IFERROR(SMALL(IF(Tabla199[Sala]=$C$2,Tabla199[ID2]),ROW()-2),""),IFERROR(SMALL(IF(Tabla19912[Sala]=$C$2,Tabla19912[ID2]),ROW()-2),""))))</f>
        <v/>
      </c>
      <c r="H29" t="str">
        <f>IF(Tabla212630[[#This Row],[ID]]="","",IF(Tabla132529[Nivel]=BD!$L$1,VLOOKUP(Tabla212630[[#This Row],[ID]],Tabla19[],4,0),IF(Tabla132529[Nivel]=BD!$L$2,VLOOKUP(Tabla212630[[#This Row],[ID]],Tabla199[],4,0),VLOOKUP(Tabla212630[[#This Row],[ID]],Tabla19912[],4,0))))</f>
        <v/>
      </c>
    </row>
    <row r="30" spans="2:8" x14ac:dyDescent="0.2">
      <c r="F30">
        <f>IF(Tabla132529[Cant. Alumnos]&gt;1,IF(F29="","",IF(ISNUMBER(F29)=FALSE,1,IF(F29=Tabla132529[Cant. Alumnos],"",F29+1))),"")</f>
        <v>28</v>
      </c>
      <c r="G30" t="str">
        <f t="array" ref="G30">IF(Tabla212630[[#This Row],[Contador]]="","",IF(Tabla132529[Nivel]=BD!$L$1,IFERROR(SMALL(IF(Tabla19[Sala]=$C$2,Tabla19[ID2]),ROW()-2),""),IF(Tabla132529[Nivel]=BD!$L$2,IFERROR(SMALL(IF(Tabla199[Sala]=$C$2,Tabla199[ID2]),ROW()-2),""),IFERROR(SMALL(IF(Tabla19912[Sala]=$C$2,Tabla19912[ID2]),ROW()-2),""))))</f>
        <v/>
      </c>
      <c r="H30" t="str">
        <f>IF(Tabla212630[[#This Row],[ID]]="","",IF(Tabla132529[Nivel]=BD!$L$1,VLOOKUP(Tabla212630[[#This Row],[ID]],Tabla19[],4,0),IF(Tabla132529[Nivel]=BD!$L$2,VLOOKUP(Tabla212630[[#This Row],[ID]],Tabla199[],4,0),VLOOKUP(Tabla212630[[#This Row],[ID]],Tabla19912[],4,0))))</f>
        <v/>
      </c>
    </row>
    <row r="31" spans="2:8" x14ac:dyDescent="0.2">
      <c r="F31">
        <f>IF(Tabla132529[Cant. Alumnos]&gt;1,IF(F30="","",IF(ISNUMBER(F30)=FALSE,1,IF(F30=Tabla132529[Cant. Alumnos],"",F30+1))),"")</f>
        <v>29</v>
      </c>
      <c r="G31" t="str">
        <f t="array" ref="G31">IF(Tabla212630[[#This Row],[Contador]]="","",IF(Tabla132529[Nivel]=BD!$L$1,IFERROR(SMALL(IF(Tabla19[Sala]=$C$2,Tabla19[ID2]),ROW()-2),""),IF(Tabla132529[Nivel]=BD!$L$2,IFERROR(SMALL(IF(Tabla199[Sala]=$C$2,Tabla199[ID2]),ROW()-2),""),IFERROR(SMALL(IF(Tabla19912[Sala]=$C$2,Tabla19912[ID2]),ROW()-2),""))))</f>
        <v/>
      </c>
      <c r="H31" t="str">
        <f>IF(Tabla212630[[#This Row],[ID]]="","",IF(Tabla132529[Nivel]=BD!$L$1,VLOOKUP(Tabla212630[[#This Row],[ID]],Tabla19[],4,0),IF(Tabla132529[Nivel]=BD!$L$2,VLOOKUP(Tabla212630[[#This Row],[ID]],Tabla199[],4,0),VLOOKUP(Tabla212630[[#This Row],[ID]],Tabla19912[],4,0))))</f>
        <v/>
      </c>
    </row>
    <row r="32" spans="2:8" x14ac:dyDescent="0.2">
      <c r="F32">
        <f>IF(Tabla132529[Cant. Alumnos]&gt;1,IF(F31="","",IF(ISNUMBER(F31)=FALSE,1,IF(F31=Tabla132529[Cant. Alumnos],"",F31+1))),"")</f>
        <v>30</v>
      </c>
      <c r="G32" t="str">
        <f t="array" ref="G32">IF(Tabla212630[[#This Row],[Contador]]="","",IF(Tabla132529[Nivel]=BD!$L$1,IFERROR(SMALL(IF(Tabla19[Sala]=$C$2,Tabla19[ID2]),ROW()-2),""),IF(Tabla132529[Nivel]=BD!$L$2,IFERROR(SMALL(IF(Tabla199[Sala]=$C$2,Tabla199[ID2]),ROW()-2),""),IFERROR(SMALL(IF(Tabla19912[Sala]=$C$2,Tabla19912[ID2]),ROW()-2),""))))</f>
        <v/>
      </c>
      <c r="H32" t="str">
        <f>IF(Tabla212630[[#This Row],[ID]]="","",IF(Tabla132529[Nivel]=BD!$L$1,VLOOKUP(Tabla212630[[#This Row],[ID]],Tabla19[],4,0),IF(Tabla132529[Nivel]=BD!$L$2,VLOOKUP(Tabla212630[[#This Row],[ID]],Tabla199[],4,0),VLOOKUP(Tabla212630[[#This Row],[ID]],Tabla19912[],4,0))))</f>
        <v/>
      </c>
    </row>
    <row r="33" spans="6:8" x14ac:dyDescent="0.2">
      <c r="F33">
        <f>IF(Tabla132529[Cant. Alumnos]&gt;1,IF(F32="","",IF(ISNUMBER(F32)=FALSE,1,IF(F32=Tabla132529[Cant. Alumnos],"",F32+1))),"")</f>
        <v>31</v>
      </c>
      <c r="G33" t="str">
        <f t="array" ref="G33">IF(Tabla212630[[#This Row],[Contador]]="","",IF(Tabla132529[Nivel]=BD!$L$1,IFERROR(SMALL(IF(Tabla19[Sala]=$C$2,Tabla19[ID2]),ROW()-2),""),IF(Tabla132529[Nivel]=BD!$L$2,IFERROR(SMALL(IF(Tabla199[Sala]=$C$2,Tabla199[ID2]),ROW()-2),""),IFERROR(SMALL(IF(Tabla19912[Sala]=$C$2,Tabla19912[ID2]),ROW()-2),""))))</f>
        <v/>
      </c>
      <c r="H33" t="str">
        <f>IF(Tabla212630[[#This Row],[ID]]="","",IF(Tabla132529[Nivel]=BD!$L$1,VLOOKUP(Tabla212630[[#This Row],[ID]],Tabla19[],4,0),IF(Tabla132529[Nivel]=BD!$L$2,VLOOKUP(Tabla212630[[#This Row],[ID]],Tabla199[],4,0),VLOOKUP(Tabla212630[[#This Row],[ID]],Tabla19912[],4,0))))</f>
        <v/>
      </c>
    </row>
    <row r="34" spans="6:8" x14ac:dyDescent="0.2">
      <c r="F34">
        <f>IF(Tabla132529[Cant. Alumnos]&gt;1,IF(F33="","",IF(ISNUMBER(F33)=FALSE,1,IF(F33=Tabla132529[Cant. Alumnos],"",F33+1))),"")</f>
        <v>32</v>
      </c>
      <c r="G34" t="str">
        <f t="array" ref="G34">IF(Tabla212630[[#This Row],[Contador]]="","",IF(Tabla132529[Nivel]=BD!$L$1,IFERROR(SMALL(IF(Tabla19[Sala]=$C$2,Tabla19[ID2]),ROW()-2),""),IF(Tabla132529[Nivel]=BD!$L$2,IFERROR(SMALL(IF(Tabla199[Sala]=$C$2,Tabla199[ID2]),ROW()-2),""),IFERROR(SMALL(IF(Tabla19912[Sala]=$C$2,Tabla19912[ID2]),ROW()-2),""))))</f>
        <v/>
      </c>
      <c r="H34" t="str">
        <f>IF(Tabla212630[[#This Row],[ID]]="","",IF(Tabla132529[Nivel]=BD!$L$1,VLOOKUP(Tabla212630[[#This Row],[ID]],Tabla19[],4,0),IF(Tabla132529[Nivel]=BD!$L$2,VLOOKUP(Tabla212630[[#This Row],[ID]],Tabla199[],4,0),VLOOKUP(Tabla212630[[#This Row],[ID]],Tabla19912[],4,0))))</f>
        <v/>
      </c>
    </row>
    <row r="35" spans="6:8" x14ac:dyDescent="0.2">
      <c r="F35">
        <f>IF(Tabla132529[Cant. Alumnos]&gt;1,IF(F34="","",IF(ISNUMBER(F34)=FALSE,1,IF(F34=Tabla132529[Cant. Alumnos],"",F34+1))),"")</f>
        <v>33</v>
      </c>
      <c r="G35" t="str">
        <f t="array" ref="G35">IF(Tabla212630[[#This Row],[Contador]]="","",IF(Tabla132529[Nivel]=BD!$L$1,IFERROR(SMALL(IF(Tabla19[Sala]=$C$2,Tabla19[ID2]),ROW()-2),""),IF(Tabla132529[Nivel]=BD!$L$2,IFERROR(SMALL(IF(Tabla199[Sala]=$C$2,Tabla199[ID2]),ROW()-2),""),IFERROR(SMALL(IF(Tabla19912[Sala]=$C$2,Tabla19912[ID2]),ROW()-2),""))))</f>
        <v/>
      </c>
      <c r="H35" t="str">
        <f>IF(Tabla212630[[#This Row],[ID]]="","",IF(Tabla132529[Nivel]=BD!$L$1,VLOOKUP(Tabla212630[[#This Row],[ID]],Tabla19[],4,0),IF(Tabla132529[Nivel]=BD!$L$2,VLOOKUP(Tabla212630[[#This Row],[ID]],Tabla199[],4,0),VLOOKUP(Tabla212630[[#This Row],[ID]],Tabla19912[],4,0))))</f>
        <v/>
      </c>
    </row>
    <row r="36" spans="6:8" x14ac:dyDescent="0.2">
      <c r="F36">
        <f>IF(Tabla132529[Cant. Alumnos]&gt;1,IF(F35="","",IF(ISNUMBER(F35)=FALSE,1,IF(F35=Tabla132529[Cant. Alumnos],"",F35+1))),"")</f>
        <v>34</v>
      </c>
      <c r="G36" t="str">
        <f t="array" ref="G36">IF(Tabla212630[[#This Row],[Contador]]="","",IF(Tabla132529[Nivel]=BD!$L$1,IFERROR(SMALL(IF(Tabla19[Sala]=$C$2,Tabla19[ID2]),ROW()-2),""),IF(Tabla132529[Nivel]=BD!$L$2,IFERROR(SMALL(IF(Tabla199[Sala]=$C$2,Tabla199[ID2]),ROW()-2),""),IFERROR(SMALL(IF(Tabla19912[Sala]=$C$2,Tabla19912[ID2]),ROW()-2),""))))</f>
        <v/>
      </c>
      <c r="H36" t="str">
        <f>IF(Tabla212630[[#This Row],[ID]]="","",IF(Tabla132529[Nivel]=BD!$L$1,VLOOKUP(Tabla212630[[#This Row],[ID]],Tabla19[],4,0),IF(Tabla132529[Nivel]=BD!$L$2,VLOOKUP(Tabla212630[[#This Row],[ID]],Tabla199[],4,0),VLOOKUP(Tabla212630[[#This Row],[ID]],Tabla19912[],4,0))))</f>
        <v/>
      </c>
    </row>
    <row r="37" spans="6:8" x14ac:dyDescent="0.2">
      <c r="F37">
        <f>IF(Tabla132529[Cant. Alumnos]&gt;1,IF(F36="","",IF(ISNUMBER(F36)=FALSE,1,IF(F36=Tabla132529[Cant. Alumnos],"",F36+1))),"")</f>
        <v>35</v>
      </c>
      <c r="G37" t="str">
        <f t="array" ref="G37">IF(Tabla212630[[#This Row],[Contador]]="","",IF(Tabla132529[Nivel]=BD!$L$1,IFERROR(SMALL(IF(Tabla19[Sala]=$C$2,Tabla19[ID2]),ROW()-2),""),IF(Tabla132529[Nivel]=BD!$L$2,IFERROR(SMALL(IF(Tabla199[Sala]=$C$2,Tabla199[ID2]),ROW()-2),""),IFERROR(SMALL(IF(Tabla19912[Sala]=$C$2,Tabla19912[ID2]),ROW()-2),""))))</f>
        <v/>
      </c>
      <c r="H37" t="str">
        <f>IF(Tabla212630[[#This Row],[ID]]="","",IF(Tabla132529[Nivel]=BD!$L$1,VLOOKUP(Tabla212630[[#This Row],[ID]],Tabla19[],4,0),IF(Tabla132529[Nivel]=BD!$L$2,VLOOKUP(Tabla212630[[#This Row],[ID]],Tabla199[],4,0),VLOOKUP(Tabla212630[[#This Row],[ID]],Tabla19912[],4,0))))</f>
        <v/>
      </c>
    </row>
    <row r="38" spans="6:8" x14ac:dyDescent="0.2">
      <c r="F38">
        <f>IF(Tabla132529[Cant. Alumnos]&gt;1,IF(F37="","",IF(ISNUMBER(F37)=FALSE,1,IF(F37=Tabla132529[Cant. Alumnos],"",F37+1))),"")</f>
        <v>36</v>
      </c>
      <c r="G38" t="str">
        <f t="array" ref="G38">IF(Tabla212630[[#This Row],[Contador]]="","",IF(Tabla132529[Nivel]=BD!$L$1,IFERROR(SMALL(IF(Tabla19[Sala]=$C$2,Tabla19[ID2]),ROW()-2),""),IF(Tabla132529[Nivel]=BD!$L$2,IFERROR(SMALL(IF(Tabla199[Sala]=$C$2,Tabla199[ID2]),ROW()-2),""),IFERROR(SMALL(IF(Tabla19912[Sala]=$C$2,Tabla19912[ID2]),ROW()-2),""))))</f>
        <v/>
      </c>
      <c r="H38" t="str">
        <f>IF(Tabla212630[[#This Row],[ID]]="","",IF(Tabla132529[Nivel]=BD!$L$1,VLOOKUP(Tabla212630[[#This Row],[ID]],Tabla19[],4,0),IF(Tabla132529[Nivel]=BD!$L$2,VLOOKUP(Tabla212630[[#This Row],[ID]],Tabla199[],4,0),VLOOKUP(Tabla212630[[#This Row],[ID]],Tabla19912[],4,0))))</f>
        <v/>
      </c>
    </row>
    <row r="39" spans="6:8" x14ac:dyDescent="0.2">
      <c r="F39">
        <f>IF(Tabla132529[Cant. Alumnos]&gt;1,IF(F38="","",IF(ISNUMBER(F38)=FALSE,1,IF(F38=Tabla132529[Cant. Alumnos],"",F38+1))),"")</f>
        <v>37</v>
      </c>
      <c r="G39" t="str">
        <f t="array" ref="G39">IF(Tabla212630[[#This Row],[Contador]]="","",IF(Tabla132529[Nivel]=BD!$L$1,IFERROR(SMALL(IF(Tabla19[Sala]=$C$2,Tabla19[ID2]),ROW()-2),""),IF(Tabla132529[Nivel]=BD!$L$2,IFERROR(SMALL(IF(Tabla199[Sala]=$C$2,Tabla199[ID2]),ROW()-2),""),IFERROR(SMALL(IF(Tabla19912[Sala]=$C$2,Tabla19912[ID2]),ROW()-2),""))))</f>
        <v/>
      </c>
      <c r="H39" t="str">
        <f>IF(Tabla212630[[#This Row],[ID]]="","",IF(Tabla132529[Nivel]=BD!$L$1,VLOOKUP(Tabla212630[[#This Row],[ID]],Tabla19[],4,0),IF(Tabla132529[Nivel]=BD!$L$2,VLOOKUP(Tabla212630[[#This Row],[ID]],Tabla199[],4,0),VLOOKUP(Tabla212630[[#This Row],[ID]],Tabla19912[],4,0))))</f>
        <v/>
      </c>
    </row>
    <row r="40" spans="6:8" x14ac:dyDescent="0.2">
      <c r="F40">
        <f>IF(Tabla132529[Cant. Alumnos]&gt;1,IF(F39="","",IF(ISNUMBER(F39)=FALSE,1,IF(F39=Tabla132529[Cant. Alumnos],"",F39+1))),"")</f>
        <v>38</v>
      </c>
      <c r="G40" t="str">
        <f t="array" ref="G40">IF(Tabla212630[[#This Row],[Contador]]="","",IF(Tabla132529[Nivel]=BD!$L$1,IFERROR(SMALL(IF(Tabla19[Sala]=$C$2,Tabla19[ID2]),ROW()-2),""),IF(Tabla132529[Nivel]=BD!$L$2,IFERROR(SMALL(IF(Tabla199[Sala]=$C$2,Tabla199[ID2]),ROW()-2),""),IFERROR(SMALL(IF(Tabla19912[Sala]=$C$2,Tabla19912[ID2]),ROW()-2),""))))</f>
        <v/>
      </c>
      <c r="H40" t="str">
        <f>IF(Tabla212630[[#This Row],[ID]]="","",IF(Tabla132529[Nivel]=BD!$L$1,VLOOKUP(Tabla212630[[#This Row],[ID]],Tabla19[],4,0),IF(Tabla132529[Nivel]=BD!$L$2,VLOOKUP(Tabla212630[[#This Row],[ID]],Tabla199[],4,0),VLOOKUP(Tabla212630[[#This Row],[ID]],Tabla19912[],4,0))))</f>
        <v/>
      </c>
    </row>
    <row r="41" spans="6:8" x14ac:dyDescent="0.2">
      <c r="F41">
        <f>IF(Tabla132529[Cant. Alumnos]&gt;1,IF(F40="","",IF(ISNUMBER(F40)=FALSE,1,IF(F40=Tabla132529[Cant. Alumnos],"",F40+1))),"")</f>
        <v>39</v>
      </c>
      <c r="G41" t="str">
        <f t="array" ref="G41">IF(Tabla212630[[#This Row],[Contador]]="","",IF(Tabla132529[Nivel]=BD!$L$1,IFERROR(SMALL(IF(Tabla19[Sala]=$C$2,Tabla19[ID2]),ROW()-2),""),IF(Tabla132529[Nivel]=BD!$L$2,IFERROR(SMALL(IF(Tabla199[Sala]=$C$2,Tabla199[ID2]),ROW()-2),""),IFERROR(SMALL(IF(Tabla19912[Sala]=$C$2,Tabla19912[ID2]),ROW()-2),""))))</f>
        <v/>
      </c>
      <c r="H41" t="str">
        <f>IF(Tabla212630[[#This Row],[ID]]="","",IF(Tabla132529[Nivel]=BD!$L$1,VLOOKUP(Tabla212630[[#This Row],[ID]],Tabla19[],4,0),IF(Tabla132529[Nivel]=BD!$L$2,VLOOKUP(Tabla212630[[#This Row],[ID]],Tabla199[],4,0),VLOOKUP(Tabla212630[[#This Row],[ID]],Tabla19912[],4,0))))</f>
        <v/>
      </c>
    </row>
    <row r="42" spans="6:8" x14ac:dyDescent="0.2">
      <c r="F42">
        <f>IF(Tabla132529[Cant. Alumnos]&gt;1,IF(F41="","",IF(ISNUMBER(F41)=FALSE,1,IF(F41=Tabla132529[Cant. Alumnos],"",F41+1))),"")</f>
        <v>40</v>
      </c>
      <c r="G42" t="str">
        <f t="array" ref="G42">IF(Tabla212630[[#This Row],[Contador]]="","",IF(Tabla132529[Nivel]=BD!$L$1,IFERROR(SMALL(IF(Tabla19[Sala]=$C$2,Tabla19[ID2]),ROW()-2),""),IF(Tabla132529[Nivel]=BD!$L$2,IFERROR(SMALL(IF(Tabla199[Sala]=$C$2,Tabla199[ID2]),ROW()-2),""),IFERROR(SMALL(IF(Tabla19912[Sala]=$C$2,Tabla19912[ID2]),ROW()-2),""))))</f>
        <v/>
      </c>
      <c r="H42" t="str">
        <f>IF(Tabla212630[[#This Row],[ID]]="","",IF(Tabla132529[Nivel]=BD!$L$1,VLOOKUP(Tabla212630[[#This Row],[ID]],Tabla19[],4,0),IF(Tabla132529[Nivel]=BD!$L$2,VLOOKUP(Tabla212630[[#This Row],[ID]],Tabla199[],4,0),VLOOKUP(Tabla212630[[#This Row],[ID]],Tabla19912[],4,0))))</f>
        <v/>
      </c>
    </row>
    <row r="43" spans="6:8" x14ac:dyDescent="0.2">
      <c r="F43">
        <f>IF(Tabla132529[Cant. Alumnos]&gt;1,IF(F42="","",IF(ISNUMBER(F42)=FALSE,1,IF(F42=Tabla132529[Cant. Alumnos],"",F42+1))),"")</f>
        <v>41</v>
      </c>
      <c r="G43" t="str">
        <f t="array" ref="G43">IF(Tabla212630[[#This Row],[Contador]]="","",IF(Tabla132529[Nivel]=BD!$L$1,IFERROR(SMALL(IF(Tabla19[Sala]=$C$2,Tabla19[ID2]),ROW()-2),""),IF(Tabla132529[Nivel]=BD!$L$2,IFERROR(SMALL(IF(Tabla199[Sala]=$C$2,Tabla199[ID2]),ROW()-2),""),IFERROR(SMALL(IF(Tabla19912[Sala]=$C$2,Tabla19912[ID2]),ROW()-2),""))))</f>
        <v/>
      </c>
      <c r="H43" t="str">
        <f>IF(Tabla212630[[#This Row],[ID]]="","",IF(Tabla132529[Nivel]=BD!$L$1,VLOOKUP(Tabla212630[[#This Row],[ID]],Tabla19[],4,0),IF(Tabla132529[Nivel]=BD!$L$2,VLOOKUP(Tabla212630[[#This Row],[ID]],Tabla199[],4,0),VLOOKUP(Tabla212630[[#This Row],[ID]],Tabla19912[],4,0))))</f>
        <v/>
      </c>
    </row>
    <row r="44" spans="6:8" x14ac:dyDescent="0.2">
      <c r="F44">
        <f>IF(Tabla132529[Cant. Alumnos]&gt;1,IF(F43="","",IF(ISNUMBER(F43)=FALSE,1,IF(F43=Tabla132529[Cant. Alumnos],"",F43+1))),"")</f>
        <v>42</v>
      </c>
      <c r="G44" t="str">
        <f t="array" ref="G44">IF(Tabla212630[[#This Row],[Contador]]="","",IF(Tabla132529[Nivel]=BD!$L$1,IFERROR(SMALL(IF(Tabla19[Sala]=$C$2,Tabla19[ID2]),ROW()-2),""),IF(Tabla132529[Nivel]=BD!$L$2,IFERROR(SMALL(IF(Tabla199[Sala]=$C$2,Tabla199[ID2]),ROW()-2),""),IFERROR(SMALL(IF(Tabla19912[Sala]=$C$2,Tabla19912[ID2]),ROW()-2),""))))</f>
        <v/>
      </c>
      <c r="H44" t="str">
        <f>IF(Tabla212630[[#This Row],[ID]]="","",IF(Tabla132529[Nivel]=BD!$L$1,VLOOKUP(Tabla212630[[#This Row],[ID]],Tabla19[],4,0),IF(Tabla132529[Nivel]=BD!$L$2,VLOOKUP(Tabla212630[[#This Row],[ID]],Tabla199[],4,0),VLOOKUP(Tabla212630[[#This Row],[ID]],Tabla19912[],4,0))))</f>
        <v/>
      </c>
    </row>
    <row r="45" spans="6:8" x14ac:dyDescent="0.2">
      <c r="F45">
        <f>IF(Tabla132529[Cant. Alumnos]&gt;1,IF(F44="","",IF(ISNUMBER(F44)=FALSE,1,IF(F44=Tabla132529[Cant. Alumnos],"",F44+1))),"")</f>
        <v>43</v>
      </c>
      <c r="G45" t="str">
        <f t="array" ref="G45">IF(Tabla212630[[#This Row],[Contador]]="","",IF(Tabla132529[Nivel]=BD!$L$1,IFERROR(SMALL(IF(Tabla19[Sala]=$C$2,Tabla19[ID2]),ROW()-2),""),IF(Tabla132529[Nivel]=BD!$L$2,IFERROR(SMALL(IF(Tabla199[Sala]=$C$2,Tabla199[ID2]),ROW()-2),""),IFERROR(SMALL(IF(Tabla19912[Sala]=$C$2,Tabla19912[ID2]),ROW()-2),""))))</f>
        <v/>
      </c>
      <c r="H45" t="str">
        <f>IF(Tabla212630[[#This Row],[ID]]="","",IF(Tabla132529[Nivel]=BD!$L$1,VLOOKUP(Tabla212630[[#This Row],[ID]],Tabla19[],4,0),IF(Tabla132529[Nivel]=BD!$L$2,VLOOKUP(Tabla212630[[#This Row],[ID]],Tabla199[],4,0),VLOOKUP(Tabla212630[[#This Row],[ID]],Tabla19912[],4,0))))</f>
        <v/>
      </c>
    </row>
    <row r="46" spans="6:8" x14ac:dyDescent="0.2">
      <c r="F46">
        <f>IF(Tabla132529[Cant. Alumnos]&gt;1,IF(F45="","",IF(ISNUMBER(F45)=FALSE,1,IF(F45=Tabla132529[Cant. Alumnos],"",F45+1))),"")</f>
        <v>44</v>
      </c>
      <c r="G46" t="str">
        <f t="array" ref="G46">IF(Tabla212630[[#This Row],[Contador]]="","",IF(Tabla132529[Nivel]=BD!$L$1,IFERROR(SMALL(IF(Tabla19[Sala]=$C$2,Tabla19[ID2]),ROW()-2),""),IF(Tabla132529[Nivel]=BD!$L$2,IFERROR(SMALL(IF(Tabla199[Sala]=$C$2,Tabla199[ID2]),ROW()-2),""),IFERROR(SMALL(IF(Tabla19912[Sala]=$C$2,Tabla19912[ID2]),ROW()-2),""))))</f>
        <v/>
      </c>
      <c r="H46" t="str">
        <f>IF(Tabla212630[[#This Row],[ID]]="","",IF(Tabla132529[Nivel]=BD!$L$1,VLOOKUP(Tabla212630[[#This Row],[ID]],Tabla19[],4,0),IF(Tabla132529[Nivel]=BD!$L$2,VLOOKUP(Tabla212630[[#This Row],[ID]],Tabla199[],4,0),VLOOKUP(Tabla212630[[#This Row],[ID]],Tabla19912[],4,0))))</f>
        <v/>
      </c>
    </row>
    <row r="47" spans="6:8" x14ac:dyDescent="0.2">
      <c r="F47">
        <f>IF(Tabla132529[Cant. Alumnos]&gt;1,IF(F46="","",IF(ISNUMBER(F46)=FALSE,1,IF(F46=Tabla132529[Cant. Alumnos],"",F46+1))),"")</f>
        <v>45</v>
      </c>
      <c r="G47" t="str">
        <f t="array" ref="G47">IF(Tabla212630[[#This Row],[Contador]]="","",IF(Tabla132529[Nivel]=BD!$L$1,IFERROR(SMALL(IF(Tabla19[Sala]=$C$2,Tabla19[ID2]),ROW()-2),""),IF(Tabla132529[Nivel]=BD!$L$2,IFERROR(SMALL(IF(Tabla199[Sala]=$C$2,Tabla199[ID2]),ROW()-2),""),IFERROR(SMALL(IF(Tabla19912[Sala]=$C$2,Tabla19912[ID2]),ROW()-2),""))))</f>
        <v/>
      </c>
      <c r="H47" t="str">
        <f>IF(Tabla212630[[#This Row],[ID]]="","",IF(Tabla132529[Nivel]=BD!$L$1,VLOOKUP(Tabla212630[[#This Row],[ID]],Tabla19[],4,0),IF(Tabla132529[Nivel]=BD!$L$2,VLOOKUP(Tabla212630[[#This Row],[ID]],Tabla199[],4,0),VLOOKUP(Tabla212630[[#This Row],[ID]],Tabla19912[],4,0))))</f>
        <v/>
      </c>
    </row>
    <row r="48" spans="6:8" x14ac:dyDescent="0.2">
      <c r="F48">
        <f>IF(Tabla132529[Cant. Alumnos]&gt;1,IF(F47="","",IF(ISNUMBER(F47)=FALSE,1,IF(F47=Tabla132529[Cant. Alumnos],"",F47+1))),"")</f>
        <v>46</v>
      </c>
      <c r="G48" t="str">
        <f t="array" ref="G48">IF(Tabla212630[[#This Row],[Contador]]="","",IF(Tabla132529[Nivel]=BD!$L$1,IFERROR(SMALL(IF(Tabla19[Sala]=$C$2,Tabla19[ID2]),ROW()-2),""),IF(Tabla132529[Nivel]=BD!$L$2,IFERROR(SMALL(IF(Tabla199[Sala]=$C$2,Tabla199[ID2]),ROW()-2),""),IFERROR(SMALL(IF(Tabla19912[Sala]=$C$2,Tabla19912[ID2]),ROW()-2),""))))</f>
        <v/>
      </c>
      <c r="H48" t="str">
        <f>IF(Tabla212630[[#This Row],[ID]]="","",IF(Tabla132529[Nivel]=BD!$L$1,VLOOKUP(Tabla212630[[#This Row],[ID]],Tabla19[],4,0),IF(Tabla132529[Nivel]=BD!$L$2,VLOOKUP(Tabla212630[[#This Row],[ID]],Tabla199[],4,0),VLOOKUP(Tabla212630[[#This Row],[ID]],Tabla19912[],4,0))))</f>
        <v/>
      </c>
    </row>
    <row r="49" spans="6:8" x14ac:dyDescent="0.2">
      <c r="F49">
        <f>IF(Tabla132529[Cant. Alumnos]&gt;1,IF(F48="","",IF(ISNUMBER(F48)=FALSE,1,IF(F48=Tabla132529[Cant. Alumnos],"",F48+1))),"")</f>
        <v>47</v>
      </c>
      <c r="G49" t="str">
        <f t="array" ref="G49">IF(Tabla212630[[#This Row],[Contador]]="","",IF(Tabla132529[Nivel]=BD!$L$1,IFERROR(SMALL(IF(Tabla19[Sala]=$C$2,Tabla19[ID2]),ROW()-2),""),IF(Tabla132529[Nivel]=BD!$L$2,IFERROR(SMALL(IF(Tabla199[Sala]=$C$2,Tabla199[ID2]),ROW()-2),""),IFERROR(SMALL(IF(Tabla19912[Sala]=$C$2,Tabla19912[ID2]),ROW()-2),""))))</f>
        <v/>
      </c>
      <c r="H49" t="str">
        <f>IF(Tabla212630[[#This Row],[ID]]="","",IF(Tabla132529[Nivel]=BD!$L$1,VLOOKUP(Tabla212630[[#This Row],[ID]],Tabla19[],4,0),IF(Tabla132529[Nivel]=BD!$L$2,VLOOKUP(Tabla212630[[#This Row],[ID]],Tabla199[],4,0),VLOOKUP(Tabla212630[[#This Row],[ID]],Tabla19912[],4,0))))</f>
        <v/>
      </c>
    </row>
    <row r="50" spans="6:8" x14ac:dyDescent="0.2">
      <c r="F50">
        <f>IF(Tabla132529[Cant. Alumnos]&gt;1,IF(F49="","",IF(ISNUMBER(F49)=FALSE,1,IF(F49=Tabla132529[Cant. Alumnos],"",F49+1))),"")</f>
        <v>48</v>
      </c>
      <c r="G50" t="str">
        <f t="array" ref="G50">IF(Tabla212630[[#This Row],[Contador]]="","",IF(Tabla132529[Nivel]=BD!$L$1,IFERROR(SMALL(IF(Tabla19[Sala]=$C$2,Tabla19[ID2]),ROW()-2),""),IF(Tabla132529[Nivel]=BD!$L$2,IFERROR(SMALL(IF(Tabla199[Sala]=$C$2,Tabla199[ID2]),ROW()-2),""),IFERROR(SMALL(IF(Tabla19912[Sala]=$C$2,Tabla19912[ID2]),ROW()-2),""))))</f>
        <v/>
      </c>
      <c r="H50" t="str">
        <f>IF(Tabla212630[[#This Row],[ID]]="","",IF(Tabla132529[Nivel]=BD!$L$1,VLOOKUP(Tabla212630[[#This Row],[ID]],Tabla19[],4,0),IF(Tabla132529[Nivel]=BD!$L$2,VLOOKUP(Tabla212630[[#This Row],[ID]],Tabla199[],4,0),VLOOKUP(Tabla212630[[#This Row],[ID]],Tabla19912[],4,0))))</f>
        <v/>
      </c>
    </row>
    <row r="51" spans="6:8" x14ac:dyDescent="0.2">
      <c r="F51">
        <f>IF(Tabla132529[Cant. Alumnos]&gt;1,IF(F50="","",IF(ISNUMBER(F50)=FALSE,1,IF(F50=Tabla132529[Cant. Alumnos],"",F50+1))),"")</f>
        <v>49</v>
      </c>
      <c r="G51" t="str">
        <f t="array" ref="G51">IF(Tabla212630[[#This Row],[Contador]]="","",IF(Tabla132529[Nivel]=BD!$L$1,IFERROR(SMALL(IF(Tabla19[Sala]=$C$2,Tabla19[ID2]),ROW()-2),""),IF(Tabla132529[Nivel]=BD!$L$2,IFERROR(SMALL(IF(Tabla199[Sala]=$C$2,Tabla199[ID2]),ROW()-2),""),IFERROR(SMALL(IF(Tabla19912[Sala]=$C$2,Tabla19912[ID2]),ROW()-2),""))))</f>
        <v/>
      </c>
      <c r="H51" t="str">
        <f>IF(Tabla212630[[#This Row],[ID]]="","",IF(Tabla132529[Nivel]=BD!$L$1,VLOOKUP(Tabla212630[[#This Row],[ID]],Tabla19[],4,0),IF(Tabla132529[Nivel]=BD!$L$2,VLOOKUP(Tabla212630[[#This Row],[ID]],Tabla199[],4,0),VLOOKUP(Tabla212630[[#This Row],[ID]],Tabla19912[],4,0))))</f>
        <v/>
      </c>
    </row>
    <row r="52" spans="6:8" x14ac:dyDescent="0.2">
      <c r="F52">
        <f>IF(Tabla132529[Cant. Alumnos]&gt;1,IF(F51="","",IF(ISNUMBER(F51)=FALSE,1,IF(F51=Tabla132529[Cant. Alumnos],"",F51+1))),"")</f>
        <v>50</v>
      </c>
      <c r="G52" t="str">
        <f t="array" ref="G52">IF(Tabla212630[[#This Row],[Contador]]="","",IF(Tabla132529[Nivel]=BD!$L$1,IFERROR(SMALL(IF(Tabla19[Sala]=$C$2,Tabla19[ID2]),ROW()-2),""),IF(Tabla132529[Nivel]=BD!$L$2,IFERROR(SMALL(IF(Tabla199[Sala]=$C$2,Tabla199[ID2]),ROW()-2),""),IFERROR(SMALL(IF(Tabla19912[Sala]=$C$2,Tabla19912[ID2]),ROW()-2),""))))</f>
        <v/>
      </c>
      <c r="H52" t="str">
        <f>IF(Tabla212630[[#This Row],[ID]]="","",IF(Tabla132529[Nivel]=BD!$L$1,VLOOKUP(Tabla212630[[#This Row],[ID]],Tabla19[],4,0),IF(Tabla132529[Nivel]=BD!$L$2,VLOOKUP(Tabla212630[[#This Row],[ID]],Tabla199[],4,0),VLOOKUP(Tabla212630[[#This Row],[ID]],Tabla19912[],4,0))))</f>
        <v/>
      </c>
    </row>
    <row r="53" spans="6:8" x14ac:dyDescent="0.2">
      <c r="F53">
        <f>IF(Tabla132529[Cant. Alumnos]&gt;1,IF(F52="","",IF(ISNUMBER(F52)=FALSE,1,IF(F52=Tabla132529[Cant. Alumnos],"",F52+1))),"")</f>
        <v>51</v>
      </c>
      <c r="G53" t="str">
        <f t="array" ref="G53">IF(Tabla212630[[#This Row],[Contador]]="","",IF(Tabla132529[Nivel]=BD!$L$1,IFERROR(SMALL(IF(Tabla19[Sala]=$C$2,Tabla19[ID2]),ROW()-2),""),IF(Tabla132529[Nivel]=BD!$L$2,IFERROR(SMALL(IF(Tabla199[Sala]=$C$2,Tabla199[ID2]),ROW()-2),""),IFERROR(SMALL(IF(Tabla19912[Sala]=$C$2,Tabla19912[ID2]),ROW()-2),""))))</f>
        <v/>
      </c>
      <c r="H53" t="str">
        <f>IF(Tabla212630[[#This Row],[ID]]="","",IF(Tabla132529[Nivel]=BD!$L$1,VLOOKUP(Tabla212630[[#This Row],[ID]],Tabla19[],4,0),IF(Tabla132529[Nivel]=BD!$L$2,VLOOKUP(Tabla212630[[#This Row],[ID]],Tabla199[],4,0),VLOOKUP(Tabla212630[[#This Row],[ID]],Tabla19912[],4,0))))</f>
        <v/>
      </c>
    </row>
    <row r="54" spans="6:8" x14ac:dyDescent="0.2">
      <c r="F54">
        <f>IF(Tabla132529[Cant. Alumnos]&gt;1,IF(F53="","",IF(ISNUMBER(F53)=FALSE,1,IF(F53=Tabla132529[Cant. Alumnos],"",F53+1))),"")</f>
        <v>52</v>
      </c>
      <c r="G54" t="str">
        <f t="array" ref="G54">IF(Tabla212630[[#This Row],[Contador]]="","",IF(Tabla132529[Nivel]=BD!$L$1,IFERROR(SMALL(IF(Tabla19[Sala]=$C$2,Tabla19[ID2]),ROW()-2),""),IF(Tabla132529[Nivel]=BD!$L$2,IFERROR(SMALL(IF(Tabla199[Sala]=$C$2,Tabla199[ID2]),ROW()-2),""),IFERROR(SMALL(IF(Tabla19912[Sala]=$C$2,Tabla19912[ID2]),ROW()-2),""))))</f>
        <v/>
      </c>
      <c r="H54" t="str">
        <f>IF(Tabla212630[[#This Row],[ID]]="","",IF(Tabla132529[Nivel]=BD!$L$1,VLOOKUP(Tabla212630[[#This Row],[ID]],Tabla19[],4,0),IF(Tabla132529[Nivel]=BD!$L$2,VLOOKUP(Tabla212630[[#This Row],[ID]],Tabla199[],4,0),VLOOKUP(Tabla212630[[#This Row],[ID]],Tabla19912[],4,0))))</f>
        <v/>
      </c>
    </row>
    <row r="55" spans="6:8" x14ac:dyDescent="0.2">
      <c r="F55">
        <f>IF(Tabla132529[Cant. Alumnos]&gt;1,IF(F54="","",IF(ISNUMBER(F54)=FALSE,1,IF(F54=Tabla132529[Cant. Alumnos],"",F54+1))),"")</f>
        <v>53</v>
      </c>
      <c r="G55" t="str">
        <f t="array" ref="G55">IF(Tabla212630[[#This Row],[Contador]]="","",IF(Tabla132529[Nivel]=BD!$L$1,IFERROR(SMALL(IF(Tabla19[Sala]=$C$2,Tabla19[ID2]),ROW()-2),""),IF(Tabla132529[Nivel]=BD!$L$2,IFERROR(SMALL(IF(Tabla199[Sala]=$C$2,Tabla199[ID2]),ROW()-2),""),IFERROR(SMALL(IF(Tabla19912[Sala]=$C$2,Tabla19912[ID2]),ROW()-2),""))))</f>
        <v/>
      </c>
      <c r="H55" t="str">
        <f>IF(Tabla212630[[#This Row],[ID]]="","",IF(Tabla132529[Nivel]=BD!$L$1,VLOOKUP(Tabla212630[[#This Row],[ID]],Tabla19[],4,0),IF(Tabla132529[Nivel]=BD!$L$2,VLOOKUP(Tabla212630[[#This Row],[ID]],Tabla199[],4,0),VLOOKUP(Tabla212630[[#This Row],[ID]],Tabla19912[],4,0))))</f>
        <v/>
      </c>
    </row>
    <row r="56" spans="6:8" x14ac:dyDescent="0.2">
      <c r="F56">
        <f>IF(Tabla132529[Cant. Alumnos]&gt;1,IF(F55="","",IF(ISNUMBER(F55)=FALSE,1,IF(F55=Tabla132529[Cant. Alumnos],"",F55+1))),"")</f>
        <v>54</v>
      </c>
      <c r="G56" t="str">
        <f t="array" ref="G56">IF(Tabla212630[[#This Row],[Contador]]="","",IF(Tabla132529[Nivel]=BD!$L$1,IFERROR(SMALL(IF(Tabla19[Sala]=$C$2,Tabla19[ID2]),ROW()-2),""),IF(Tabla132529[Nivel]=BD!$L$2,IFERROR(SMALL(IF(Tabla199[Sala]=$C$2,Tabla199[ID2]),ROW()-2),""),IFERROR(SMALL(IF(Tabla19912[Sala]=$C$2,Tabla19912[ID2]),ROW()-2),""))))</f>
        <v/>
      </c>
      <c r="H56" t="str">
        <f>IF(Tabla212630[[#This Row],[ID]]="","",IF(Tabla132529[Nivel]=BD!$L$1,VLOOKUP(Tabla212630[[#This Row],[ID]],Tabla19[],4,0),IF(Tabla132529[Nivel]=BD!$L$2,VLOOKUP(Tabla212630[[#This Row],[ID]],Tabla199[],4,0),VLOOKUP(Tabla212630[[#This Row],[ID]],Tabla19912[],4,0))))</f>
        <v/>
      </c>
    </row>
    <row r="57" spans="6:8" x14ac:dyDescent="0.2">
      <c r="F57">
        <f>IF(Tabla132529[Cant. Alumnos]&gt;1,IF(F56="","",IF(ISNUMBER(F56)=FALSE,1,IF(F56=Tabla132529[Cant. Alumnos],"",F56+1))),"")</f>
        <v>55</v>
      </c>
      <c r="G57" t="str">
        <f t="array" ref="G57">IF(Tabla212630[[#This Row],[Contador]]="","",IF(Tabla132529[Nivel]=BD!$L$1,IFERROR(SMALL(IF(Tabla19[Sala]=$C$2,Tabla19[ID2]),ROW()-2),""),IF(Tabla132529[Nivel]=BD!$L$2,IFERROR(SMALL(IF(Tabla199[Sala]=$C$2,Tabla199[ID2]),ROW()-2),""),IFERROR(SMALL(IF(Tabla19912[Sala]=$C$2,Tabla19912[ID2]),ROW()-2),""))))</f>
        <v/>
      </c>
      <c r="H57" t="str">
        <f>IF(Tabla212630[[#This Row],[ID]]="","",IF(Tabla132529[Nivel]=BD!$L$1,VLOOKUP(Tabla212630[[#This Row],[ID]],Tabla19[],4,0),IF(Tabla132529[Nivel]=BD!$L$2,VLOOKUP(Tabla212630[[#This Row],[ID]],Tabla199[],4,0),VLOOKUP(Tabla212630[[#This Row],[ID]],Tabla19912[],4,0))))</f>
        <v/>
      </c>
    </row>
    <row r="58" spans="6:8" x14ac:dyDescent="0.2">
      <c r="F58">
        <f>IF(Tabla132529[Cant. Alumnos]&gt;1,IF(F57="","",IF(ISNUMBER(F57)=FALSE,1,IF(F57=Tabla132529[Cant. Alumnos],"",F57+1))),"")</f>
        <v>56</v>
      </c>
      <c r="G58" t="str">
        <f t="array" ref="G58">IF(Tabla212630[[#This Row],[Contador]]="","",IF(Tabla132529[Nivel]=BD!$L$1,IFERROR(SMALL(IF(Tabla19[Sala]=$C$2,Tabla19[ID2]),ROW()-2),""),IF(Tabla132529[Nivel]=BD!$L$2,IFERROR(SMALL(IF(Tabla199[Sala]=$C$2,Tabla199[ID2]),ROW()-2),""),IFERROR(SMALL(IF(Tabla19912[Sala]=$C$2,Tabla19912[ID2]),ROW()-2),""))))</f>
        <v/>
      </c>
      <c r="H58" t="str">
        <f>IF(Tabla212630[[#This Row],[ID]]="","",IF(Tabla132529[Nivel]=BD!$L$1,VLOOKUP(Tabla212630[[#This Row],[ID]],Tabla19[],4,0),IF(Tabla132529[Nivel]=BD!$L$2,VLOOKUP(Tabla212630[[#This Row],[ID]],Tabla199[],4,0),VLOOKUP(Tabla212630[[#This Row],[ID]],Tabla19912[],4,0))))</f>
        <v/>
      </c>
    </row>
    <row r="59" spans="6:8" x14ac:dyDescent="0.2">
      <c r="F59">
        <f>IF(Tabla132529[Cant. Alumnos]&gt;1,IF(F58="","",IF(ISNUMBER(F58)=FALSE,1,IF(F58=Tabla132529[Cant. Alumnos],"",F58+1))),"")</f>
        <v>57</v>
      </c>
      <c r="G59" t="str">
        <f t="array" ref="G59">IF(Tabla212630[[#This Row],[Contador]]="","",IF(Tabla132529[Nivel]=BD!$L$1,IFERROR(SMALL(IF(Tabla19[Sala]=$C$2,Tabla19[ID2]),ROW()-2),""),IF(Tabla132529[Nivel]=BD!$L$2,IFERROR(SMALL(IF(Tabla199[Sala]=$C$2,Tabla199[ID2]),ROW()-2),""),IFERROR(SMALL(IF(Tabla19912[Sala]=$C$2,Tabla19912[ID2]),ROW()-2),""))))</f>
        <v/>
      </c>
      <c r="H59" t="str">
        <f>IF(Tabla212630[[#This Row],[ID]]="","",IF(Tabla132529[Nivel]=BD!$L$1,VLOOKUP(Tabla212630[[#This Row],[ID]],Tabla19[],4,0),IF(Tabla132529[Nivel]=BD!$L$2,VLOOKUP(Tabla212630[[#This Row],[ID]],Tabla199[],4,0),VLOOKUP(Tabla212630[[#This Row],[ID]],Tabla19912[],4,0))))</f>
        <v/>
      </c>
    </row>
    <row r="60" spans="6:8" x14ac:dyDescent="0.2">
      <c r="F60">
        <f>IF(Tabla132529[Cant. Alumnos]&gt;1,IF(F59="","",IF(ISNUMBER(F59)=FALSE,1,IF(F59=Tabla132529[Cant. Alumnos],"",F59+1))),"")</f>
        <v>58</v>
      </c>
      <c r="G60" t="str">
        <f t="array" ref="G60">IF(Tabla212630[[#This Row],[Contador]]="","",IF(Tabla132529[Nivel]=BD!$L$1,IFERROR(SMALL(IF(Tabla19[Sala]=$C$2,Tabla19[ID2]),ROW()-2),""),IF(Tabla132529[Nivel]=BD!$L$2,IFERROR(SMALL(IF(Tabla199[Sala]=$C$2,Tabla199[ID2]),ROW()-2),""),IFERROR(SMALL(IF(Tabla19912[Sala]=$C$2,Tabla19912[ID2]),ROW()-2),""))))</f>
        <v/>
      </c>
      <c r="H60" t="str">
        <f>IF(Tabla212630[[#This Row],[ID]]="","",IF(Tabla132529[Nivel]=BD!$L$1,VLOOKUP(Tabla212630[[#This Row],[ID]],Tabla19[],4,0),IF(Tabla132529[Nivel]=BD!$L$2,VLOOKUP(Tabla212630[[#This Row],[ID]],Tabla199[],4,0),VLOOKUP(Tabla212630[[#This Row],[ID]],Tabla19912[],4,0))))</f>
        <v/>
      </c>
    </row>
    <row r="61" spans="6:8" x14ac:dyDescent="0.2">
      <c r="F61">
        <f>IF(Tabla132529[Cant. Alumnos]&gt;1,IF(F60="","",IF(ISNUMBER(F60)=FALSE,1,IF(F60=Tabla132529[Cant. Alumnos],"",F60+1))),"")</f>
        <v>59</v>
      </c>
      <c r="G61" t="str">
        <f t="array" ref="G61">IF(Tabla212630[[#This Row],[Contador]]="","",IF(Tabla132529[Nivel]=BD!$L$1,IFERROR(SMALL(IF(Tabla19[Sala]=$C$2,Tabla19[ID2]),ROW()-2),""),IF(Tabla132529[Nivel]=BD!$L$2,IFERROR(SMALL(IF(Tabla199[Sala]=$C$2,Tabla199[ID2]),ROW()-2),""),IFERROR(SMALL(IF(Tabla19912[Sala]=$C$2,Tabla19912[ID2]),ROW()-2),""))))</f>
        <v/>
      </c>
      <c r="H61" t="str">
        <f>IF(Tabla212630[[#This Row],[ID]]="","",IF(Tabla132529[Nivel]=BD!$L$1,VLOOKUP(Tabla212630[[#This Row],[ID]],Tabla19[],4,0),IF(Tabla132529[Nivel]=BD!$L$2,VLOOKUP(Tabla212630[[#This Row],[ID]],Tabla199[],4,0),VLOOKUP(Tabla212630[[#This Row],[ID]],Tabla19912[],4,0))))</f>
        <v/>
      </c>
    </row>
  </sheetData>
  <sheetProtection sheet="1" objects="1" scenarios="1"/>
  <pageMargins left="0.7" right="0.7" top="0.75" bottom="0.75" header="0.3" footer="0.3"/>
  <tableParts count="3">
    <tablePart r:id="rId1"/>
    <tablePart r:id="rId2"/>
    <tablePart r:id="rId3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DE7C2E-D629-B44C-AE68-16937B262B5D}">
  <dimension ref="A1:H61"/>
  <sheetViews>
    <sheetView workbookViewId="0">
      <selection activeCell="C13" sqref="C13"/>
    </sheetView>
  </sheetViews>
  <sheetFormatPr baseColWidth="10" defaultRowHeight="16" x14ac:dyDescent="0.2"/>
  <cols>
    <col min="1" max="3" width="11.33203125" customWidth="1"/>
    <col min="4" max="4" width="9.33203125" customWidth="1"/>
    <col min="5" max="7" width="11.33203125" customWidth="1"/>
    <col min="8" max="8" width="30.5" customWidth="1"/>
  </cols>
  <sheetData>
    <row r="1" spans="1:8" x14ac:dyDescent="0.2">
      <c r="A1" t="s">
        <v>31</v>
      </c>
      <c r="B1" t="s">
        <v>12</v>
      </c>
      <c r="C1" t="s">
        <v>16</v>
      </c>
      <c r="D1" t="s">
        <v>34</v>
      </c>
    </row>
    <row r="2" spans="1:8" x14ac:dyDescent="0.2">
      <c r="A2" t="str">
        <f>IF(Tabla132535[[#This Row],[Nivel]]=BD!$L$1,'Filtrar Salas Grado Año'!$B$2,IF(Tabla132535[[#This Row],[Nivel]]=BD!$L$2,'Filtrar Salas Grado Año'!$D$2,IF(Tabla132535[[#This Row],[Nivel]]=BD!$L$3,'Filtrar Salas Grado Año'!$F$2,"")))</f>
        <v/>
      </c>
      <c r="B2">
        <f>'Mi Pedido lista'!B6</f>
        <v>0</v>
      </c>
      <c r="C2">
        <f>'Mi Pedido lista'!C6</f>
        <v>0</v>
      </c>
      <c r="D2" t="str">
        <f>IF(Tabla132535[[#This Row],[Nivel]]=BD!$L$1,COUNTIFS(Tabla19[Alumno],"&lt;&gt;",Tabla19[Sala],Tabla132535[[#This Row],[Sala]]),IF(Tabla132535[[#This Row],[Nivel]]=BD!$L$2,COUNTIFS(Tabla199[Alumno],"&lt;&gt;",Tabla199[Sala],Tabla132535[[#This Row],[Sala]]),IF(Tabla132535[[#This Row],[Nivel]]=BD!$L$3,COUNTIFS(Tabla19912[Columna1],"&lt;&gt;",Tabla19912[Sala],Tabla132535[[#This Row],[Sala]]),"")))</f>
        <v/>
      </c>
      <c r="F2" t="s">
        <v>35</v>
      </c>
      <c r="G2" t="s">
        <v>33</v>
      </c>
      <c r="H2" t="s">
        <v>18</v>
      </c>
    </row>
    <row r="3" spans="1:8" x14ac:dyDescent="0.2">
      <c r="F3">
        <f>IF(Tabla132535[Cant. Alumnos]&gt;1,IF(F2="","",IF(ISNUMBER(F2)=FALSE,1,IF(F2=Tabla132535[Cant. Alumnos],"",F2+1))),"")</f>
        <v>1</v>
      </c>
      <c r="G3" t="str">
        <f t="array" ref="G3">IF(Tabla212636[[#This Row],[Contador]]="","",IF(Tabla132535[Nivel]=BD!$L$1,IFERROR(SMALL(IF(Tabla19[Sala]=$C$2,Tabla19[ID2]),ROW()-2),""),IF(Tabla132535[Nivel]=BD!$L$2,IFERROR(SMALL(IF(Tabla199[Sala]=$C$2,Tabla199[ID2]),ROW()-2),""),IFERROR(SMALL(IF(Tabla19912[Sala]=$C$2,Tabla19912[ID2]),ROW()-2),""))))</f>
        <v/>
      </c>
      <c r="H3" t="str">
        <f>IF(Tabla212636[[#This Row],[ID]]="","",IF(Tabla132535[Nivel]=BD!$L$1,VLOOKUP(Tabla212636[[#This Row],[ID]],Tabla19[],4,0),IF(Tabla132535[Nivel]=BD!$L$2,VLOOKUP(Tabla212636[[#This Row],[ID]],Tabla199[],4,0),VLOOKUP(Tabla212636[[#This Row],[ID]],Tabla19912[],4,0))))</f>
        <v/>
      </c>
    </row>
    <row r="4" spans="1:8" x14ac:dyDescent="0.2">
      <c r="F4">
        <f>IF(Tabla132535[Cant. Alumnos]&gt;1,IF(F3="","",IF(ISNUMBER(F3)=FALSE,1,IF(F3=Tabla132535[Cant. Alumnos],"",F3+1))),"")</f>
        <v>2</v>
      </c>
      <c r="G4" t="str">
        <f t="array" ref="G4">IF(Tabla212636[[#This Row],[Contador]]="","",IF(Tabla132535[Nivel]=BD!$L$1,IFERROR(SMALL(IF(Tabla19[Sala]=$C$2,Tabla19[ID2]),ROW()-2),""),IF(Tabla132535[Nivel]=BD!$L$2,IFERROR(SMALL(IF(Tabla199[Sala]=$C$2,Tabla199[ID2]),ROW()-2),""),IFERROR(SMALL(IF(Tabla19912[Sala]=$C$2,Tabla19912[ID2]),ROW()-2),""))))</f>
        <v/>
      </c>
      <c r="H4" t="str">
        <f>IF(Tabla212636[[#This Row],[ID]]="","",IF(Tabla132535[Nivel]=BD!$L$1,VLOOKUP(Tabla212636[[#This Row],[ID]],Tabla19[],4,0),IF(Tabla132535[Nivel]=BD!$L$2,VLOOKUP(Tabla212636[[#This Row],[ID]],Tabla199[],4,0),VLOOKUP(Tabla212636[[#This Row],[ID]],Tabla19912[],4,0))))</f>
        <v/>
      </c>
    </row>
    <row r="5" spans="1:8" x14ac:dyDescent="0.2">
      <c r="F5">
        <f>IF(Tabla132535[Cant. Alumnos]&gt;1,IF(F4="","",IF(ISNUMBER(F4)=FALSE,1,IF(F4=Tabla132535[Cant. Alumnos],"",F4+1))),"")</f>
        <v>3</v>
      </c>
      <c r="G5" t="str">
        <f t="array" ref="G5">IF(Tabla212636[[#This Row],[Contador]]="","",IF(Tabla132535[Nivel]=BD!$L$1,IFERROR(SMALL(IF(Tabla19[Sala]=$C$2,Tabla19[ID2]),ROW()-2),""),IF(Tabla132535[Nivel]=BD!$L$2,IFERROR(SMALL(IF(Tabla199[Sala]=$C$2,Tabla199[ID2]),ROW()-2),""),IFERROR(SMALL(IF(Tabla19912[Sala]=$C$2,Tabla19912[ID2]),ROW()-2),""))))</f>
        <v/>
      </c>
      <c r="H5" t="str">
        <f>IF(Tabla212636[[#This Row],[ID]]="","",IF(Tabla132535[Nivel]=BD!$L$1,VLOOKUP(Tabla212636[[#This Row],[ID]],Tabla19[],4,0),IF(Tabla132535[Nivel]=BD!$L$2,VLOOKUP(Tabla212636[[#This Row],[ID]],Tabla199[],4,0),VLOOKUP(Tabla212636[[#This Row],[ID]],Tabla19912[],4,0))))</f>
        <v/>
      </c>
    </row>
    <row r="6" spans="1:8" x14ac:dyDescent="0.2">
      <c r="B6" t="s">
        <v>32</v>
      </c>
      <c r="C6" t="s">
        <v>16</v>
      </c>
      <c r="F6">
        <f>IF(Tabla132535[Cant. Alumnos]&gt;1,IF(F5="","",IF(ISNUMBER(F5)=FALSE,1,IF(F5=Tabla132535[Cant. Alumnos],"",F5+1))),"")</f>
        <v>4</v>
      </c>
      <c r="G6" t="str">
        <f t="array" ref="G6">IF(Tabla212636[[#This Row],[Contador]]="","",IF(Tabla132535[Nivel]=BD!$L$1,IFERROR(SMALL(IF(Tabla19[Sala]=$C$2,Tabla19[ID2]),ROW()-2),""),IF(Tabla132535[Nivel]=BD!$L$2,IFERROR(SMALL(IF(Tabla199[Sala]=$C$2,Tabla199[ID2]),ROW()-2),""),IFERROR(SMALL(IF(Tabla19912[Sala]=$C$2,Tabla19912[ID2]),ROW()-2),""))))</f>
        <v/>
      </c>
      <c r="H6" t="str">
        <f>IF(Tabla212636[[#This Row],[ID]]="","",IF(Tabla132535[Nivel]=BD!$L$1,VLOOKUP(Tabla212636[[#This Row],[ID]],Tabla19[],4,0),IF(Tabla132535[Nivel]=BD!$L$2,VLOOKUP(Tabla212636[[#This Row],[ID]],Tabla199[],4,0),VLOOKUP(Tabla212636[[#This Row],[ID]],Tabla19912[],4,0))))</f>
        <v/>
      </c>
    </row>
    <row r="7" spans="1:8" x14ac:dyDescent="0.2">
      <c r="B7" t="str">
        <f>IF(Tabla132535[Cant. Salas]="","",IF(B6="","",IF(ISNUMBER(B6)=FALSE,1,IF(B6=Tabla132535[Cant. Salas],"",B6+1))))</f>
        <v/>
      </c>
      <c r="C7" t="str">
        <f>IF(IF(Tabla122837[[#This Row],[Orden]]="","",IF(Tabla132535[Nivel]=BD!$L$1,'Filtrar Salas Grado Año'!A3,IF(Tabla132535[Nivel]=BD!$L$2,'Filtrar Salas Grado Año'!C3,'Filtrar Salas Grado Año'!E3)))="(en blanco)","",IF(Tabla122837[[#This Row],[Orden]]="","",IF(Tabla132535[Nivel]=BD!$L$1,'Filtrar Salas Grado Año'!A3,IF(Tabla132535[Nivel]=BD!$L$2,'Filtrar Salas Grado Año'!C3,'Filtrar Salas Grado Año'!E3))))</f>
        <v/>
      </c>
      <c r="F7">
        <f>IF(Tabla132535[Cant. Alumnos]&gt;1,IF(F6="","",IF(ISNUMBER(F6)=FALSE,1,IF(F6=Tabla132535[Cant. Alumnos],"",F6+1))),"")</f>
        <v>5</v>
      </c>
      <c r="G7" t="str">
        <f t="array" ref="G7">IF(Tabla212636[[#This Row],[Contador]]="","",IF(Tabla132535[Nivel]=BD!$L$1,IFERROR(SMALL(IF(Tabla19[Sala]=$C$2,Tabla19[ID2]),ROW()-2),""),IF(Tabla132535[Nivel]=BD!$L$2,IFERROR(SMALL(IF(Tabla199[Sala]=$C$2,Tabla199[ID2]),ROW()-2),""),IFERROR(SMALL(IF(Tabla19912[Sala]=$C$2,Tabla19912[ID2]),ROW()-2),""))))</f>
        <v/>
      </c>
      <c r="H7" t="str">
        <f>IF(Tabla212636[[#This Row],[ID]]="","",IF(Tabla132535[Nivel]=BD!$L$1,VLOOKUP(Tabla212636[[#This Row],[ID]],Tabla19[],4,0),IF(Tabla132535[Nivel]=BD!$L$2,VLOOKUP(Tabla212636[[#This Row],[ID]],Tabla199[],4,0),VLOOKUP(Tabla212636[[#This Row],[ID]],Tabla19912[],4,0))))</f>
        <v/>
      </c>
    </row>
    <row r="8" spans="1:8" x14ac:dyDescent="0.2">
      <c r="B8" t="str">
        <f>IF(Tabla132535[Cant. Salas]="","",IF(B7="","",IF(ISNUMBER(B7)=FALSE,1,IF(B7=Tabla132535[Cant. Salas],"",B7+1))))</f>
        <v/>
      </c>
      <c r="C8" t="str">
        <f>IF(IF(Tabla122837[[#This Row],[Orden]]="","",IF(Tabla132535[Nivel]=BD!$L$1,'Filtrar Salas Grado Año'!A4,IF(Tabla132535[Nivel]=BD!$L$2,'Filtrar Salas Grado Año'!C4,'Filtrar Salas Grado Año'!E4)))="(en blanco)","",IF(Tabla122837[[#This Row],[Orden]]="","",IF(Tabla132535[Nivel]=BD!$L$1,'Filtrar Salas Grado Año'!A4,IF(Tabla132535[Nivel]=BD!$L$2,'Filtrar Salas Grado Año'!C4,'Filtrar Salas Grado Año'!E4))))</f>
        <v/>
      </c>
      <c r="F8">
        <f>IF(Tabla132535[Cant. Alumnos]&gt;1,IF(F7="","",IF(ISNUMBER(F7)=FALSE,1,IF(F7=Tabla132535[Cant. Alumnos],"",F7+1))),"")</f>
        <v>6</v>
      </c>
      <c r="G8" t="str">
        <f t="array" ref="G8">IF(Tabla212636[[#This Row],[Contador]]="","",IF(Tabla132535[Nivel]=BD!$L$1,IFERROR(SMALL(IF(Tabla19[Sala]=$C$2,Tabla19[ID2]),ROW()-2),""),IF(Tabla132535[Nivel]=BD!$L$2,IFERROR(SMALL(IF(Tabla199[Sala]=$C$2,Tabla199[ID2]),ROW()-2),""),IFERROR(SMALL(IF(Tabla19912[Sala]=$C$2,Tabla19912[ID2]),ROW()-2),""))))</f>
        <v/>
      </c>
      <c r="H8" t="str">
        <f>IF(Tabla212636[[#This Row],[ID]]="","",IF(Tabla132535[Nivel]=BD!$L$1,VLOOKUP(Tabla212636[[#This Row],[ID]],Tabla19[],4,0),IF(Tabla132535[Nivel]=BD!$L$2,VLOOKUP(Tabla212636[[#This Row],[ID]],Tabla199[],4,0),VLOOKUP(Tabla212636[[#This Row],[ID]],Tabla19912[],4,0))))</f>
        <v/>
      </c>
    </row>
    <row r="9" spans="1:8" x14ac:dyDescent="0.2">
      <c r="B9" t="str">
        <f>IF(Tabla132535[Cant. Salas]="","",IF(B8="","",IF(ISNUMBER(B8)=FALSE,1,IF(B8=Tabla132535[Cant. Salas],"",B8+1))))</f>
        <v/>
      </c>
      <c r="C9" t="str">
        <f>IF(IF(Tabla122837[[#This Row],[Orden]]="","",IF(Tabla132535[Nivel]=BD!$L$1,'Filtrar Salas Grado Año'!A5,IF(Tabla132535[Nivel]=BD!$L$2,'Filtrar Salas Grado Año'!C5,'Filtrar Salas Grado Año'!E5)))="(en blanco)","",IF(Tabla122837[[#This Row],[Orden]]="","",IF(Tabla132535[Nivel]=BD!$L$1,'Filtrar Salas Grado Año'!A5,IF(Tabla132535[Nivel]=BD!$L$2,'Filtrar Salas Grado Año'!C5,'Filtrar Salas Grado Año'!E5))))</f>
        <v/>
      </c>
      <c r="F9">
        <f>IF(Tabla132535[Cant. Alumnos]&gt;1,IF(F8="","",IF(ISNUMBER(F8)=FALSE,1,IF(F8=Tabla132535[Cant. Alumnos],"",F8+1))),"")</f>
        <v>7</v>
      </c>
      <c r="G9" t="str">
        <f t="array" ref="G9">IF(Tabla212636[[#This Row],[Contador]]="","",IF(Tabla132535[Nivel]=BD!$L$1,IFERROR(SMALL(IF(Tabla19[Sala]=$C$2,Tabla19[ID2]),ROW()-2),""),IF(Tabla132535[Nivel]=BD!$L$2,IFERROR(SMALL(IF(Tabla199[Sala]=$C$2,Tabla199[ID2]),ROW()-2),""),IFERROR(SMALL(IF(Tabla19912[Sala]=$C$2,Tabla19912[ID2]),ROW()-2),""))))</f>
        <v/>
      </c>
      <c r="H9" t="str">
        <f>IF(Tabla212636[[#This Row],[ID]]="","",IF(Tabla132535[Nivel]=BD!$L$1,VLOOKUP(Tabla212636[[#This Row],[ID]],Tabla19[],4,0),IF(Tabla132535[Nivel]=BD!$L$2,VLOOKUP(Tabla212636[[#This Row],[ID]],Tabla199[],4,0),VLOOKUP(Tabla212636[[#This Row],[ID]],Tabla19912[],4,0))))</f>
        <v/>
      </c>
    </row>
    <row r="10" spans="1:8" x14ac:dyDescent="0.2">
      <c r="B10" t="str">
        <f>IF(Tabla132535[Cant. Salas]="","",IF(B9="","",IF(ISNUMBER(B9)=FALSE,1,IF(B9=Tabla132535[Cant. Salas],"",B9+1))))</f>
        <v/>
      </c>
      <c r="C10" t="str">
        <f>IF(IF(Tabla122837[[#This Row],[Orden]]="","",IF(Tabla132535[Nivel]=BD!$L$1,'Filtrar Salas Grado Año'!A6,IF(Tabla132535[Nivel]=BD!$L$2,'Filtrar Salas Grado Año'!C6,'Filtrar Salas Grado Año'!E6)))="(en blanco)","",IF(Tabla122837[[#This Row],[Orden]]="","",IF(Tabla132535[Nivel]=BD!$L$1,'Filtrar Salas Grado Año'!A6,IF(Tabla132535[Nivel]=BD!$L$2,'Filtrar Salas Grado Año'!C6,'Filtrar Salas Grado Año'!E6))))</f>
        <v/>
      </c>
      <c r="F10">
        <f>IF(Tabla132535[Cant. Alumnos]&gt;1,IF(F9="","",IF(ISNUMBER(F9)=FALSE,1,IF(F9=Tabla132535[Cant. Alumnos],"",F9+1))),"")</f>
        <v>8</v>
      </c>
      <c r="G10" t="str">
        <f t="array" ref="G10">IF(Tabla212636[[#This Row],[Contador]]="","",IF(Tabla132535[Nivel]=BD!$L$1,IFERROR(SMALL(IF(Tabla19[Sala]=$C$2,Tabla19[ID2]),ROW()-2),""),IF(Tabla132535[Nivel]=BD!$L$2,IFERROR(SMALL(IF(Tabla199[Sala]=$C$2,Tabla199[ID2]),ROW()-2),""),IFERROR(SMALL(IF(Tabla19912[Sala]=$C$2,Tabla19912[ID2]),ROW()-2),""))))</f>
        <v/>
      </c>
      <c r="H10" t="str">
        <f>IF(Tabla212636[[#This Row],[ID]]="","",IF(Tabla132535[Nivel]=BD!$L$1,VLOOKUP(Tabla212636[[#This Row],[ID]],Tabla19[],4,0),IF(Tabla132535[Nivel]=BD!$L$2,VLOOKUP(Tabla212636[[#This Row],[ID]],Tabla199[],4,0),VLOOKUP(Tabla212636[[#This Row],[ID]],Tabla19912[],4,0))))</f>
        <v/>
      </c>
    </row>
    <row r="11" spans="1:8" x14ac:dyDescent="0.2">
      <c r="B11" t="str">
        <f>IF(Tabla132535[Cant. Salas]="","",IF(B10="","",IF(ISNUMBER(B10)=FALSE,1,IF(B10=Tabla132535[Cant. Salas],"",B10+1))))</f>
        <v/>
      </c>
      <c r="C11" t="str">
        <f>IF(IF(Tabla122837[[#This Row],[Orden]]="","",IF(Tabla132535[Nivel]=BD!$L$1,'Filtrar Salas Grado Año'!A7,IF(Tabla132535[Nivel]=BD!$L$2,'Filtrar Salas Grado Año'!C7,'Filtrar Salas Grado Año'!E7)))="(en blanco)","",IF(Tabla122837[[#This Row],[Orden]]="","",IF(Tabla132535[Nivel]=BD!$L$1,'Filtrar Salas Grado Año'!A7,IF(Tabla132535[Nivel]=BD!$L$2,'Filtrar Salas Grado Año'!C7,'Filtrar Salas Grado Año'!E7))))</f>
        <v/>
      </c>
      <c r="F11">
        <f>IF(Tabla132535[Cant. Alumnos]&gt;1,IF(F10="","",IF(ISNUMBER(F10)=FALSE,1,IF(F10=Tabla132535[Cant. Alumnos],"",F10+1))),"")</f>
        <v>9</v>
      </c>
      <c r="G11" t="str">
        <f t="array" ref="G11">IF(Tabla212636[[#This Row],[Contador]]="","",IF(Tabla132535[Nivel]=BD!$L$1,IFERROR(SMALL(IF(Tabla19[Sala]=$C$2,Tabla19[ID2]),ROW()-2),""),IF(Tabla132535[Nivel]=BD!$L$2,IFERROR(SMALL(IF(Tabla199[Sala]=$C$2,Tabla199[ID2]),ROW()-2),""),IFERROR(SMALL(IF(Tabla19912[Sala]=$C$2,Tabla19912[ID2]),ROW()-2),""))))</f>
        <v/>
      </c>
      <c r="H11" t="str">
        <f>IF(Tabla212636[[#This Row],[ID]]="","",IF(Tabla132535[Nivel]=BD!$L$1,VLOOKUP(Tabla212636[[#This Row],[ID]],Tabla19[],4,0),IF(Tabla132535[Nivel]=BD!$L$2,VLOOKUP(Tabla212636[[#This Row],[ID]],Tabla199[],4,0),VLOOKUP(Tabla212636[[#This Row],[ID]],Tabla19912[],4,0))))</f>
        <v/>
      </c>
    </row>
    <row r="12" spans="1:8" x14ac:dyDescent="0.2">
      <c r="B12" t="str">
        <f>IF(Tabla132535[Cant. Salas]="","",IF(B11="","",IF(ISNUMBER(B11)=FALSE,1,IF(B11=Tabla132535[Cant. Salas],"",B11+1))))</f>
        <v/>
      </c>
      <c r="C12" t="str">
        <f>IF(IF(Tabla122837[[#This Row],[Orden]]="","",IF(Tabla132535[Nivel]=BD!$L$1,'Filtrar Salas Grado Año'!A8,IF(Tabla132535[Nivel]=BD!$L$2,'Filtrar Salas Grado Año'!C8,'Filtrar Salas Grado Año'!E8)))="(en blanco)","",IF(Tabla122837[[#This Row],[Orden]]="","",IF(Tabla132535[Nivel]=BD!$L$1,'Filtrar Salas Grado Año'!A8,IF(Tabla132535[Nivel]=BD!$L$2,'Filtrar Salas Grado Año'!C8,'Filtrar Salas Grado Año'!E8))))</f>
        <v/>
      </c>
      <c r="F12">
        <f>IF(Tabla132535[Cant. Alumnos]&gt;1,IF(F11="","",IF(ISNUMBER(F11)=FALSE,1,IF(F11=Tabla132535[Cant. Alumnos],"",F11+1))),"")</f>
        <v>10</v>
      </c>
      <c r="G12" t="str">
        <f t="array" ref="G12">IF(Tabla212636[[#This Row],[Contador]]="","",IF(Tabla132535[Nivel]=BD!$L$1,IFERROR(SMALL(IF(Tabla19[Sala]=$C$2,Tabla19[ID2]),ROW()-2),""),IF(Tabla132535[Nivel]=BD!$L$2,IFERROR(SMALL(IF(Tabla199[Sala]=$C$2,Tabla199[ID2]),ROW()-2),""),IFERROR(SMALL(IF(Tabla19912[Sala]=$C$2,Tabla19912[ID2]),ROW()-2),""))))</f>
        <v/>
      </c>
      <c r="H12" t="str">
        <f>IF(Tabla212636[[#This Row],[ID]]="","",IF(Tabla132535[Nivel]=BD!$L$1,VLOOKUP(Tabla212636[[#This Row],[ID]],Tabla19[],4,0),IF(Tabla132535[Nivel]=BD!$L$2,VLOOKUP(Tabla212636[[#This Row],[ID]],Tabla199[],4,0),VLOOKUP(Tabla212636[[#This Row],[ID]],Tabla19912[],4,0))))</f>
        <v/>
      </c>
    </row>
    <row r="13" spans="1:8" x14ac:dyDescent="0.2">
      <c r="B13" t="str">
        <f>IF(Tabla132535[Cant. Salas]="","",IF(B12="","",IF(ISNUMBER(B12)=FALSE,1,IF(B12=Tabla132535[Cant. Salas],"",B12+1))))</f>
        <v/>
      </c>
      <c r="C13" t="str">
        <f>IF(IF(Tabla122837[[#This Row],[Orden]]="","",IF(Tabla132535[Nivel]=BD!$L$1,'Filtrar Salas Grado Año'!A9,IF(Tabla132535[Nivel]=BD!$L$2,'Filtrar Salas Grado Año'!C9,'Filtrar Salas Grado Año'!E9)))="(en blanco)","",IF(Tabla122837[[#This Row],[Orden]]="","",IF(Tabla132535[Nivel]=BD!$L$1,'Filtrar Salas Grado Año'!A9,IF(Tabla132535[Nivel]=BD!$L$2,'Filtrar Salas Grado Año'!C9,'Filtrar Salas Grado Año'!E9))))</f>
        <v/>
      </c>
      <c r="F13">
        <f>IF(Tabla132535[Cant. Alumnos]&gt;1,IF(F12="","",IF(ISNUMBER(F12)=FALSE,1,IF(F12=Tabla132535[Cant. Alumnos],"",F12+1))),"")</f>
        <v>11</v>
      </c>
      <c r="G13" t="str">
        <f t="array" ref="G13">IF(Tabla212636[[#This Row],[Contador]]="","",IF(Tabla132535[Nivel]=BD!$L$1,IFERROR(SMALL(IF(Tabla19[Sala]=$C$2,Tabla19[ID2]),ROW()-2),""),IF(Tabla132535[Nivel]=BD!$L$2,IFERROR(SMALL(IF(Tabla199[Sala]=$C$2,Tabla199[ID2]),ROW()-2),""),IFERROR(SMALL(IF(Tabla19912[Sala]=$C$2,Tabla19912[ID2]),ROW()-2),""))))</f>
        <v/>
      </c>
      <c r="H13" t="str">
        <f>IF(Tabla212636[[#This Row],[ID]]="","",IF(Tabla132535[Nivel]=BD!$L$1,VLOOKUP(Tabla212636[[#This Row],[ID]],Tabla19[],4,0),IF(Tabla132535[Nivel]=BD!$L$2,VLOOKUP(Tabla212636[[#This Row],[ID]],Tabla199[],4,0),VLOOKUP(Tabla212636[[#This Row],[ID]],Tabla19912[],4,0))))</f>
        <v/>
      </c>
    </row>
    <row r="14" spans="1:8" x14ac:dyDescent="0.2">
      <c r="B14" t="str">
        <f>IF(Tabla132535[Cant. Salas]="","",IF(B13="","",IF(ISNUMBER(B13)=FALSE,1,IF(B13=Tabla132535[Cant. Salas],"",B13+1))))</f>
        <v/>
      </c>
      <c r="C14" t="str">
        <f>IF(IF(Tabla122837[[#This Row],[Orden]]="","",IF(Tabla132535[Nivel]=BD!$L$1,'Filtrar Salas Grado Año'!A10,IF(Tabla132535[Nivel]=BD!$L$2,'Filtrar Salas Grado Año'!C10,'Filtrar Salas Grado Año'!E10)))="(en blanco)","",IF(Tabla122837[[#This Row],[Orden]]="","",IF(Tabla132535[Nivel]=BD!$L$1,'Filtrar Salas Grado Año'!A10,IF(Tabla132535[Nivel]=BD!$L$2,'Filtrar Salas Grado Año'!C10,'Filtrar Salas Grado Año'!E10))))</f>
        <v/>
      </c>
      <c r="F14">
        <f>IF(Tabla132535[Cant. Alumnos]&gt;1,IF(F13="","",IF(ISNUMBER(F13)=FALSE,1,IF(F13=Tabla132535[Cant. Alumnos],"",F13+1))),"")</f>
        <v>12</v>
      </c>
      <c r="G14" t="str">
        <f t="array" ref="G14">IF(Tabla212636[[#This Row],[Contador]]="","",IF(Tabla132535[Nivel]=BD!$L$1,IFERROR(SMALL(IF(Tabla19[Sala]=$C$2,Tabla19[ID2]),ROW()-2),""),IF(Tabla132535[Nivel]=BD!$L$2,IFERROR(SMALL(IF(Tabla199[Sala]=$C$2,Tabla199[ID2]),ROW()-2),""),IFERROR(SMALL(IF(Tabla19912[Sala]=$C$2,Tabla19912[ID2]),ROW()-2),""))))</f>
        <v/>
      </c>
      <c r="H14" t="str">
        <f>IF(Tabla212636[[#This Row],[ID]]="","",IF(Tabla132535[Nivel]=BD!$L$1,VLOOKUP(Tabla212636[[#This Row],[ID]],Tabla19[],4,0),IF(Tabla132535[Nivel]=BD!$L$2,VLOOKUP(Tabla212636[[#This Row],[ID]],Tabla199[],4,0),VLOOKUP(Tabla212636[[#This Row],[ID]],Tabla19912[],4,0))))</f>
        <v/>
      </c>
    </row>
    <row r="15" spans="1:8" x14ac:dyDescent="0.2">
      <c r="B15" t="str">
        <f>IF(Tabla132535[Cant. Salas]="","",IF(B14="","",IF(ISNUMBER(B14)=FALSE,1,IF(B14=Tabla132535[Cant. Salas],"",B14+1))))</f>
        <v/>
      </c>
      <c r="C15" t="str">
        <f>IF(IF(Tabla122837[[#This Row],[Orden]]="","",IF(Tabla132535[Nivel]=BD!$L$1,'Filtrar Salas Grado Año'!A11,IF(Tabla132535[Nivel]=BD!$L$2,'Filtrar Salas Grado Año'!C11,'Filtrar Salas Grado Año'!E11)))="(en blanco)","",IF(Tabla122837[[#This Row],[Orden]]="","",IF(Tabla132535[Nivel]=BD!$L$1,'Filtrar Salas Grado Año'!A11,IF(Tabla132535[Nivel]=BD!$L$2,'Filtrar Salas Grado Año'!C11,'Filtrar Salas Grado Año'!E11))))</f>
        <v/>
      </c>
      <c r="F15">
        <f>IF(Tabla132535[Cant. Alumnos]&gt;1,IF(F14="","",IF(ISNUMBER(F14)=FALSE,1,IF(F14=Tabla132535[Cant. Alumnos],"",F14+1))),"")</f>
        <v>13</v>
      </c>
      <c r="G15" t="str">
        <f t="array" ref="G15">IF(Tabla212636[[#This Row],[Contador]]="","",IF(Tabla132535[Nivel]=BD!$L$1,IFERROR(SMALL(IF(Tabla19[Sala]=$C$2,Tabla19[ID2]),ROW()-2),""),IF(Tabla132535[Nivel]=BD!$L$2,IFERROR(SMALL(IF(Tabla199[Sala]=$C$2,Tabla199[ID2]),ROW()-2),""),IFERROR(SMALL(IF(Tabla19912[Sala]=$C$2,Tabla19912[ID2]),ROW()-2),""))))</f>
        <v/>
      </c>
      <c r="H15" t="str">
        <f>IF(Tabla212636[[#This Row],[ID]]="","",IF(Tabla132535[Nivel]=BD!$L$1,VLOOKUP(Tabla212636[[#This Row],[ID]],Tabla19[],4,0),IF(Tabla132535[Nivel]=BD!$L$2,VLOOKUP(Tabla212636[[#This Row],[ID]],Tabla199[],4,0),VLOOKUP(Tabla212636[[#This Row],[ID]],Tabla19912[],4,0))))</f>
        <v/>
      </c>
    </row>
    <row r="16" spans="1:8" x14ac:dyDescent="0.2">
      <c r="B16" t="str">
        <f>IF(Tabla132535[Cant. Salas]="","",IF(B15="","",IF(ISNUMBER(B15)=FALSE,1,IF(B15=Tabla132535[Cant. Salas],"",B15+1))))</f>
        <v/>
      </c>
      <c r="C16" t="str">
        <f>IF(IF(Tabla122837[[#This Row],[Orden]]="","",IF(Tabla132535[Nivel]=BD!$L$1,'Filtrar Salas Grado Año'!A12,IF(Tabla132535[Nivel]=BD!$L$2,'Filtrar Salas Grado Año'!C12,'Filtrar Salas Grado Año'!E12)))="(en blanco)","",IF(Tabla122837[[#This Row],[Orden]]="","",IF(Tabla132535[Nivel]=BD!$L$1,'Filtrar Salas Grado Año'!A12,IF(Tabla132535[Nivel]=BD!$L$2,'Filtrar Salas Grado Año'!C12,'Filtrar Salas Grado Año'!E12))))</f>
        <v/>
      </c>
      <c r="F16">
        <f>IF(Tabla132535[Cant. Alumnos]&gt;1,IF(F15="","",IF(ISNUMBER(F15)=FALSE,1,IF(F15=Tabla132535[Cant. Alumnos],"",F15+1))),"")</f>
        <v>14</v>
      </c>
      <c r="G16" t="str">
        <f t="array" ref="G16">IF(Tabla212636[[#This Row],[Contador]]="","",IF(Tabla132535[Nivel]=BD!$L$1,IFERROR(SMALL(IF(Tabla19[Sala]=$C$2,Tabla19[ID2]),ROW()-2),""),IF(Tabla132535[Nivel]=BD!$L$2,IFERROR(SMALL(IF(Tabla199[Sala]=$C$2,Tabla199[ID2]),ROW()-2),""),IFERROR(SMALL(IF(Tabla19912[Sala]=$C$2,Tabla19912[ID2]),ROW()-2),""))))</f>
        <v/>
      </c>
      <c r="H16" t="str">
        <f>IF(Tabla212636[[#This Row],[ID]]="","",IF(Tabla132535[Nivel]=BD!$L$1,VLOOKUP(Tabla212636[[#This Row],[ID]],Tabla19[],4,0),IF(Tabla132535[Nivel]=BD!$L$2,VLOOKUP(Tabla212636[[#This Row],[ID]],Tabla199[],4,0),VLOOKUP(Tabla212636[[#This Row],[ID]],Tabla19912[],4,0))))</f>
        <v/>
      </c>
    </row>
    <row r="17" spans="2:8" x14ac:dyDescent="0.2">
      <c r="B17" t="str">
        <f>IF(Tabla132535[Cant. Salas]="","",IF(B16="","",IF(ISNUMBER(B16)=FALSE,1,IF(B16=Tabla132535[Cant. Salas],"",B16+1))))</f>
        <v/>
      </c>
      <c r="C17" t="str">
        <f>IF(IF(Tabla122837[[#This Row],[Orden]]="","",IF(Tabla132535[Nivel]=BD!$L$1,'Filtrar Salas Grado Año'!A13,IF(Tabla132535[Nivel]=BD!$L$2,'Filtrar Salas Grado Año'!C13,'Filtrar Salas Grado Año'!E13)))="(en blanco)","",IF(Tabla122837[[#This Row],[Orden]]="","",IF(Tabla132535[Nivel]=BD!$L$1,'Filtrar Salas Grado Año'!A13,IF(Tabla132535[Nivel]=BD!$L$2,'Filtrar Salas Grado Año'!C13,'Filtrar Salas Grado Año'!E13))))</f>
        <v/>
      </c>
      <c r="F17">
        <f>IF(Tabla132535[Cant. Alumnos]&gt;1,IF(F16="","",IF(ISNUMBER(F16)=FALSE,1,IF(F16=Tabla132535[Cant. Alumnos],"",F16+1))),"")</f>
        <v>15</v>
      </c>
      <c r="G17" t="str">
        <f t="array" ref="G17">IF(Tabla212636[[#This Row],[Contador]]="","",IF(Tabla132535[Nivel]=BD!$L$1,IFERROR(SMALL(IF(Tabla19[Sala]=$C$2,Tabla19[ID2]),ROW()-2),""),IF(Tabla132535[Nivel]=BD!$L$2,IFERROR(SMALL(IF(Tabla199[Sala]=$C$2,Tabla199[ID2]),ROW()-2),""),IFERROR(SMALL(IF(Tabla19912[Sala]=$C$2,Tabla19912[ID2]),ROW()-2),""))))</f>
        <v/>
      </c>
      <c r="H17" t="str">
        <f>IF(Tabla212636[[#This Row],[ID]]="","",IF(Tabla132535[Nivel]=BD!$L$1,VLOOKUP(Tabla212636[[#This Row],[ID]],Tabla19[],4,0),IF(Tabla132535[Nivel]=BD!$L$2,VLOOKUP(Tabla212636[[#This Row],[ID]],Tabla199[],4,0),VLOOKUP(Tabla212636[[#This Row],[ID]],Tabla19912[],4,0))))</f>
        <v/>
      </c>
    </row>
    <row r="18" spans="2:8" x14ac:dyDescent="0.2">
      <c r="B18" t="str">
        <f>IF(Tabla132535[Cant. Salas]="","",IF(B17="","",IF(ISNUMBER(B17)=FALSE,1,IF(B17=Tabla132535[Cant. Salas],"",B17+1))))</f>
        <v/>
      </c>
      <c r="C18" t="str">
        <f>IF(IF(Tabla122837[[#This Row],[Orden]]="","",IF(Tabla132535[Nivel]=BD!$L$1,'Filtrar Salas Grado Año'!A14,IF(Tabla132535[Nivel]=BD!$L$2,'Filtrar Salas Grado Año'!C14,'Filtrar Salas Grado Año'!E14)))="(en blanco)","",IF(Tabla122837[[#This Row],[Orden]]="","",IF(Tabla132535[Nivel]=BD!$L$1,'Filtrar Salas Grado Año'!A14,IF(Tabla132535[Nivel]=BD!$L$2,'Filtrar Salas Grado Año'!C14,'Filtrar Salas Grado Año'!E14))))</f>
        <v/>
      </c>
      <c r="F18">
        <f>IF(Tabla132535[Cant. Alumnos]&gt;1,IF(F17="","",IF(ISNUMBER(F17)=FALSE,1,IF(F17=Tabla132535[Cant. Alumnos],"",F17+1))),"")</f>
        <v>16</v>
      </c>
      <c r="G18" t="str">
        <f t="array" ref="G18">IF(Tabla212636[[#This Row],[Contador]]="","",IF(Tabla132535[Nivel]=BD!$L$1,IFERROR(SMALL(IF(Tabla19[Sala]=$C$2,Tabla19[ID2]),ROW()-2),""),IF(Tabla132535[Nivel]=BD!$L$2,IFERROR(SMALL(IF(Tabla199[Sala]=$C$2,Tabla199[ID2]),ROW()-2),""),IFERROR(SMALL(IF(Tabla19912[Sala]=$C$2,Tabla19912[ID2]),ROW()-2),""))))</f>
        <v/>
      </c>
      <c r="H18" t="str">
        <f>IF(Tabla212636[[#This Row],[ID]]="","",IF(Tabla132535[Nivel]=BD!$L$1,VLOOKUP(Tabla212636[[#This Row],[ID]],Tabla19[],4,0),IF(Tabla132535[Nivel]=BD!$L$2,VLOOKUP(Tabla212636[[#This Row],[ID]],Tabla199[],4,0),VLOOKUP(Tabla212636[[#This Row],[ID]],Tabla19912[],4,0))))</f>
        <v/>
      </c>
    </row>
    <row r="19" spans="2:8" x14ac:dyDescent="0.2">
      <c r="B19" t="str">
        <f>IF(Tabla132535[Cant. Salas]="","",IF(B18="","",IF(ISNUMBER(B18)=FALSE,1,IF(B18=Tabla132535[Cant. Salas],"",B18+1))))</f>
        <v/>
      </c>
      <c r="C19" t="str">
        <f>IF(IF(Tabla122837[[#This Row],[Orden]]="","",IF(Tabla132535[Nivel]=BD!$L$1,'Filtrar Salas Grado Año'!A15,IF(Tabla132535[Nivel]=BD!$L$2,'Filtrar Salas Grado Año'!C15,'Filtrar Salas Grado Año'!E15)))="(en blanco)","",IF(Tabla122837[[#This Row],[Orden]]="","",IF(Tabla132535[Nivel]=BD!$L$1,'Filtrar Salas Grado Año'!A15,IF(Tabla132535[Nivel]=BD!$L$2,'Filtrar Salas Grado Año'!C15,'Filtrar Salas Grado Año'!E15))))</f>
        <v/>
      </c>
      <c r="F19">
        <f>IF(Tabla132535[Cant. Alumnos]&gt;1,IF(F18="","",IF(ISNUMBER(F18)=FALSE,1,IF(F18=Tabla132535[Cant. Alumnos],"",F18+1))),"")</f>
        <v>17</v>
      </c>
      <c r="G19" t="str">
        <f t="array" ref="G19">IF(Tabla212636[[#This Row],[Contador]]="","",IF(Tabla132535[Nivel]=BD!$L$1,IFERROR(SMALL(IF(Tabla19[Sala]=$C$2,Tabla19[ID2]),ROW()-2),""),IF(Tabla132535[Nivel]=BD!$L$2,IFERROR(SMALL(IF(Tabla199[Sala]=$C$2,Tabla199[ID2]),ROW()-2),""),IFERROR(SMALL(IF(Tabla19912[Sala]=$C$2,Tabla19912[ID2]),ROW()-2),""))))</f>
        <v/>
      </c>
      <c r="H19" t="str">
        <f>IF(Tabla212636[[#This Row],[ID]]="","",IF(Tabla132535[Nivel]=BD!$L$1,VLOOKUP(Tabla212636[[#This Row],[ID]],Tabla19[],4,0),IF(Tabla132535[Nivel]=BD!$L$2,VLOOKUP(Tabla212636[[#This Row],[ID]],Tabla199[],4,0),VLOOKUP(Tabla212636[[#This Row],[ID]],Tabla19912[],4,0))))</f>
        <v/>
      </c>
    </row>
    <row r="20" spans="2:8" x14ac:dyDescent="0.2">
      <c r="B20" t="str">
        <f>IF(Tabla132535[Cant. Salas]="","",IF(B19="","",IF(ISNUMBER(B19)=FALSE,1,IF(B19=Tabla132535[Cant. Salas],"",B19+1))))</f>
        <v/>
      </c>
      <c r="C20" t="str">
        <f>IF(IF(Tabla122837[[#This Row],[Orden]]="","",IF(Tabla132535[Nivel]=BD!$L$1,'Filtrar Salas Grado Año'!A16,IF(Tabla132535[Nivel]=BD!$L$2,'Filtrar Salas Grado Año'!C16,'Filtrar Salas Grado Año'!E16)))="(en blanco)","",IF(Tabla122837[[#This Row],[Orden]]="","",IF(Tabla132535[Nivel]=BD!$L$1,'Filtrar Salas Grado Año'!A16,IF(Tabla132535[Nivel]=BD!$L$2,'Filtrar Salas Grado Año'!C16,'Filtrar Salas Grado Año'!E16))))</f>
        <v/>
      </c>
      <c r="F20">
        <f>IF(Tabla132535[Cant. Alumnos]&gt;1,IF(F19="","",IF(ISNUMBER(F19)=FALSE,1,IF(F19=Tabla132535[Cant. Alumnos],"",F19+1))),"")</f>
        <v>18</v>
      </c>
      <c r="G20" t="str">
        <f t="array" ref="G20">IF(Tabla212636[[#This Row],[Contador]]="","",IF(Tabla132535[Nivel]=BD!$L$1,IFERROR(SMALL(IF(Tabla19[Sala]=$C$2,Tabla19[ID2]),ROW()-2),""),IF(Tabla132535[Nivel]=BD!$L$2,IFERROR(SMALL(IF(Tabla199[Sala]=$C$2,Tabla199[ID2]),ROW()-2),""),IFERROR(SMALL(IF(Tabla19912[Sala]=$C$2,Tabla19912[ID2]),ROW()-2),""))))</f>
        <v/>
      </c>
      <c r="H20" t="str">
        <f>IF(Tabla212636[[#This Row],[ID]]="","",IF(Tabla132535[Nivel]=BD!$L$1,VLOOKUP(Tabla212636[[#This Row],[ID]],Tabla19[],4,0),IF(Tabla132535[Nivel]=BD!$L$2,VLOOKUP(Tabla212636[[#This Row],[ID]],Tabla199[],4,0),VLOOKUP(Tabla212636[[#This Row],[ID]],Tabla19912[],4,0))))</f>
        <v/>
      </c>
    </row>
    <row r="21" spans="2:8" x14ac:dyDescent="0.2">
      <c r="B21" s="16" t="str">
        <f>IF(Tabla132535[Cant. Salas]="","",IF(B20="","",IF(ISNUMBER(B20)=FALSE,1,IF(B20=Tabla132535[Cant. Salas],"",B20+1))))</f>
        <v/>
      </c>
      <c r="C21" t="str">
        <f>IF(IF(Tabla122837[[#This Row],[Orden]]="","",IF(Tabla132535[Nivel]=BD!$L$1,'Filtrar Salas Grado Año'!A17,IF(Tabla132535[Nivel]=BD!$L$2,'Filtrar Salas Grado Año'!C17,'Filtrar Salas Grado Año'!E17)))="(en blanco)","",IF(Tabla122837[[#This Row],[Orden]]="","",IF(Tabla132535[Nivel]=BD!$L$1,'Filtrar Salas Grado Año'!A17,IF(Tabla132535[Nivel]=BD!$L$2,'Filtrar Salas Grado Año'!C17,'Filtrar Salas Grado Año'!E17))))</f>
        <v/>
      </c>
      <c r="F21">
        <f>IF(Tabla132535[Cant. Alumnos]&gt;1,IF(F20="","",IF(ISNUMBER(F20)=FALSE,1,IF(F20=Tabla132535[Cant. Alumnos],"",F20+1))),"")</f>
        <v>19</v>
      </c>
      <c r="G21" t="str">
        <f t="array" ref="G21">IF(Tabla212636[[#This Row],[Contador]]="","",IF(Tabla132535[Nivel]=BD!$L$1,IFERROR(SMALL(IF(Tabla19[Sala]=$C$2,Tabla19[ID2]),ROW()-2),""),IF(Tabla132535[Nivel]=BD!$L$2,IFERROR(SMALL(IF(Tabla199[Sala]=$C$2,Tabla199[ID2]),ROW()-2),""),IFERROR(SMALL(IF(Tabla19912[Sala]=$C$2,Tabla19912[ID2]),ROW()-2),""))))</f>
        <v/>
      </c>
      <c r="H21" t="str">
        <f>IF(Tabla212636[[#This Row],[ID]]="","",IF(Tabla132535[Nivel]=BD!$L$1,VLOOKUP(Tabla212636[[#This Row],[ID]],Tabla19[],4,0),IF(Tabla132535[Nivel]=BD!$L$2,VLOOKUP(Tabla212636[[#This Row],[ID]],Tabla199[],4,0),VLOOKUP(Tabla212636[[#This Row],[ID]],Tabla19912[],4,0))))</f>
        <v/>
      </c>
    </row>
    <row r="22" spans="2:8" x14ac:dyDescent="0.2">
      <c r="B22" s="16" t="str">
        <f>IF(Tabla132535[Cant. Salas]="","",IF(B21="","",IF(ISNUMBER(B21)=FALSE,1,IF(B21=Tabla132535[Cant. Salas],"",B21+1))))</f>
        <v/>
      </c>
      <c r="C22" t="str">
        <f>IF(IF(Tabla122837[[#This Row],[Orden]]="","",IF(Tabla132535[Nivel]=BD!$L$1,'Filtrar Salas Grado Año'!A18,IF(Tabla132535[Nivel]=BD!$L$2,'Filtrar Salas Grado Año'!C18,'Filtrar Salas Grado Año'!E18)))="(en blanco)","",IF(Tabla122837[[#This Row],[Orden]]="","",IF(Tabla132535[Nivel]=BD!$L$1,'Filtrar Salas Grado Año'!A18,IF(Tabla132535[Nivel]=BD!$L$2,'Filtrar Salas Grado Año'!C18,'Filtrar Salas Grado Año'!E18))))</f>
        <v/>
      </c>
      <c r="F22">
        <f>IF(Tabla132535[Cant. Alumnos]&gt;1,IF(F21="","",IF(ISNUMBER(F21)=FALSE,1,IF(F21=Tabla132535[Cant. Alumnos],"",F21+1))),"")</f>
        <v>20</v>
      </c>
      <c r="G22" t="str">
        <f t="array" ref="G22">IF(Tabla212636[[#This Row],[Contador]]="","",IF(Tabla132535[Nivel]=BD!$L$1,IFERROR(SMALL(IF(Tabla19[Sala]=$C$2,Tabla19[ID2]),ROW()-2),""),IF(Tabla132535[Nivel]=BD!$L$2,IFERROR(SMALL(IF(Tabla199[Sala]=$C$2,Tabla199[ID2]),ROW()-2),""),IFERROR(SMALL(IF(Tabla19912[Sala]=$C$2,Tabla19912[ID2]),ROW()-2),""))))</f>
        <v/>
      </c>
      <c r="H22" t="str">
        <f>IF(Tabla212636[[#This Row],[ID]]="","",IF(Tabla132535[Nivel]=BD!$L$1,VLOOKUP(Tabla212636[[#This Row],[ID]],Tabla19[],4,0),IF(Tabla132535[Nivel]=BD!$L$2,VLOOKUP(Tabla212636[[#This Row],[ID]],Tabla199[],4,0),VLOOKUP(Tabla212636[[#This Row],[ID]],Tabla19912[],4,0))))</f>
        <v/>
      </c>
    </row>
    <row r="23" spans="2:8" x14ac:dyDescent="0.2">
      <c r="B23" s="16" t="str">
        <f>IF(Tabla132535[Cant. Salas]="","",IF(B22="","",IF(ISNUMBER(B22)=FALSE,1,IF(B22=Tabla132535[Cant. Salas],"",B22+1))))</f>
        <v/>
      </c>
      <c r="C23" t="str">
        <f>IF(IF(Tabla122837[[#This Row],[Orden]]="","",IF(Tabla132535[Nivel]=BD!$L$1,'Filtrar Salas Grado Año'!A19,IF(Tabla132535[Nivel]=BD!$L$2,'Filtrar Salas Grado Año'!C19,'Filtrar Salas Grado Año'!E19)))="(en blanco)","",IF(Tabla122837[[#This Row],[Orden]]="","",IF(Tabla132535[Nivel]=BD!$L$1,'Filtrar Salas Grado Año'!A19,IF(Tabla132535[Nivel]=BD!$L$2,'Filtrar Salas Grado Año'!C19,'Filtrar Salas Grado Año'!E19))))</f>
        <v/>
      </c>
      <c r="F23">
        <f>IF(Tabla132535[Cant. Alumnos]&gt;1,IF(F22="","",IF(ISNUMBER(F22)=FALSE,1,IF(F22=Tabla132535[Cant. Alumnos],"",F22+1))),"")</f>
        <v>21</v>
      </c>
      <c r="G23" t="str">
        <f t="array" ref="G23">IF(Tabla212636[[#This Row],[Contador]]="","",IF(Tabla132535[Nivel]=BD!$L$1,IFERROR(SMALL(IF(Tabla19[Sala]=$C$2,Tabla19[ID2]),ROW()-2),""),IF(Tabla132535[Nivel]=BD!$L$2,IFERROR(SMALL(IF(Tabla199[Sala]=$C$2,Tabla199[ID2]),ROW()-2),""),IFERROR(SMALL(IF(Tabla19912[Sala]=$C$2,Tabla19912[ID2]),ROW()-2),""))))</f>
        <v/>
      </c>
      <c r="H23" t="str">
        <f>IF(Tabla212636[[#This Row],[ID]]="","",IF(Tabla132535[Nivel]=BD!$L$1,VLOOKUP(Tabla212636[[#This Row],[ID]],Tabla19[],4,0),IF(Tabla132535[Nivel]=BD!$L$2,VLOOKUP(Tabla212636[[#This Row],[ID]],Tabla199[],4,0),VLOOKUP(Tabla212636[[#This Row],[ID]],Tabla19912[],4,0))))</f>
        <v/>
      </c>
    </row>
    <row r="24" spans="2:8" x14ac:dyDescent="0.2">
      <c r="B24" s="16" t="str">
        <f>IF(Tabla132535[Cant. Salas]="","",IF(B23="","",IF(ISNUMBER(B23)=FALSE,1,IF(B23=Tabla132535[Cant. Salas],"",B23+1))))</f>
        <v/>
      </c>
      <c r="C24" t="str">
        <f>IF(IF(Tabla122837[[#This Row],[Orden]]="","",IF(Tabla132535[Nivel]=BD!$L$1,'Filtrar Salas Grado Año'!A20,IF(Tabla132535[Nivel]=BD!$L$2,'Filtrar Salas Grado Año'!C20,'Filtrar Salas Grado Año'!E20)))="(en blanco)","",IF(Tabla122837[[#This Row],[Orden]]="","",IF(Tabla132535[Nivel]=BD!$L$1,'Filtrar Salas Grado Año'!A20,IF(Tabla132535[Nivel]=BD!$L$2,'Filtrar Salas Grado Año'!C20,'Filtrar Salas Grado Año'!E20))))</f>
        <v/>
      </c>
      <c r="F24">
        <f>IF(Tabla132535[Cant. Alumnos]&gt;1,IF(F23="","",IF(ISNUMBER(F23)=FALSE,1,IF(F23=Tabla132535[Cant. Alumnos],"",F23+1))),"")</f>
        <v>22</v>
      </c>
      <c r="G24" t="str">
        <f t="array" ref="G24">IF(Tabla212636[[#This Row],[Contador]]="","",IF(Tabla132535[Nivel]=BD!$L$1,IFERROR(SMALL(IF(Tabla19[Sala]=$C$2,Tabla19[ID2]),ROW()-2),""),IF(Tabla132535[Nivel]=BD!$L$2,IFERROR(SMALL(IF(Tabla199[Sala]=$C$2,Tabla199[ID2]),ROW()-2),""),IFERROR(SMALL(IF(Tabla19912[Sala]=$C$2,Tabla19912[ID2]),ROW()-2),""))))</f>
        <v/>
      </c>
      <c r="H24" t="str">
        <f>IF(Tabla212636[[#This Row],[ID]]="","",IF(Tabla132535[Nivel]=BD!$L$1,VLOOKUP(Tabla212636[[#This Row],[ID]],Tabla19[],4,0),IF(Tabla132535[Nivel]=BD!$L$2,VLOOKUP(Tabla212636[[#This Row],[ID]],Tabla199[],4,0),VLOOKUP(Tabla212636[[#This Row],[ID]],Tabla19912[],4,0))))</f>
        <v/>
      </c>
    </row>
    <row r="25" spans="2:8" x14ac:dyDescent="0.2">
      <c r="B25" s="16" t="str">
        <f>IF(Tabla132535[Cant. Salas]="","",IF(B24="","",IF(ISNUMBER(B24)=FALSE,1,IF(B24=Tabla132535[Cant. Salas],"",B24+1))))</f>
        <v/>
      </c>
      <c r="C25" t="str">
        <f>IF(IF(Tabla122837[[#This Row],[Orden]]="","",IF(Tabla132535[Nivel]=BD!$L$1,'Filtrar Salas Grado Año'!A21,IF(Tabla132535[Nivel]=BD!$L$2,'Filtrar Salas Grado Año'!C21,'Filtrar Salas Grado Año'!E21)))="(en blanco)","",IF(Tabla122837[[#This Row],[Orden]]="","",IF(Tabla132535[Nivel]=BD!$L$1,'Filtrar Salas Grado Año'!A21,IF(Tabla132535[Nivel]=BD!$L$2,'Filtrar Salas Grado Año'!C21,'Filtrar Salas Grado Año'!E21))))</f>
        <v/>
      </c>
      <c r="F25">
        <f>IF(Tabla132535[Cant. Alumnos]&gt;1,IF(F24="","",IF(ISNUMBER(F24)=FALSE,1,IF(F24=Tabla132535[Cant. Alumnos],"",F24+1))),"")</f>
        <v>23</v>
      </c>
      <c r="G25" t="str">
        <f t="array" ref="G25">IF(Tabla212636[[#This Row],[Contador]]="","",IF(Tabla132535[Nivel]=BD!$L$1,IFERROR(SMALL(IF(Tabla19[Sala]=$C$2,Tabla19[ID2]),ROW()-2),""),IF(Tabla132535[Nivel]=BD!$L$2,IFERROR(SMALL(IF(Tabla199[Sala]=$C$2,Tabla199[ID2]),ROW()-2),""),IFERROR(SMALL(IF(Tabla19912[Sala]=$C$2,Tabla19912[ID2]),ROW()-2),""))))</f>
        <v/>
      </c>
      <c r="H25" t="str">
        <f>IF(Tabla212636[[#This Row],[ID]]="","",IF(Tabla132535[Nivel]=BD!$L$1,VLOOKUP(Tabla212636[[#This Row],[ID]],Tabla19[],4,0),IF(Tabla132535[Nivel]=BD!$L$2,VLOOKUP(Tabla212636[[#This Row],[ID]],Tabla199[],4,0),VLOOKUP(Tabla212636[[#This Row],[ID]],Tabla19912[],4,0))))</f>
        <v/>
      </c>
    </row>
    <row r="26" spans="2:8" x14ac:dyDescent="0.2">
      <c r="B26" s="16" t="str">
        <f>IF(Tabla132535[Cant. Salas]="","",IF(B25="","",IF(ISNUMBER(B25)=FALSE,1,IF(B25=Tabla132535[Cant. Salas],"",B25+1))))</f>
        <v/>
      </c>
      <c r="C26" t="str">
        <f>IF(IF(Tabla122837[[#This Row],[Orden]]="","",IF(Tabla132535[Nivel]=BD!$L$1,'Filtrar Salas Grado Año'!A22,IF(Tabla132535[Nivel]=BD!$L$2,'Filtrar Salas Grado Año'!C22,'Filtrar Salas Grado Año'!E22)))="(en blanco)","",IF(Tabla122837[[#This Row],[Orden]]="","",IF(Tabla132535[Nivel]=BD!$L$1,'Filtrar Salas Grado Año'!A22,IF(Tabla132535[Nivel]=BD!$L$2,'Filtrar Salas Grado Año'!C22,'Filtrar Salas Grado Año'!E22))))</f>
        <v/>
      </c>
      <c r="F26">
        <f>IF(Tabla132535[Cant. Alumnos]&gt;1,IF(F25="","",IF(ISNUMBER(F25)=FALSE,1,IF(F25=Tabla132535[Cant. Alumnos],"",F25+1))),"")</f>
        <v>24</v>
      </c>
      <c r="G26" t="str">
        <f t="array" ref="G26">IF(Tabla212636[[#This Row],[Contador]]="","",IF(Tabla132535[Nivel]=BD!$L$1,IFERROR(SMALL(IF(Tabla19[Sala]=$C$2,Tabla19[ID2]),ROW()-2),""),IF(Tabla132535[Nivel]=BD!$L$2,IFERROR(SMALL(IF(Tabla199[Sala]=$C$2,Tabla199[ID2]),ROW()-2),""),IFERROR(SMALL(IF(Tabla19912[Sala]=$C$2,Tabla19912[ID2]),ROW()-2),""))))</f>
        <v/>
      </c>
      <c r="H26" t="str">
        <f>IF(Tabla212636[[#This Row],[ID]]="","",IF(Tabla132535[Nivel]=BD!$L$1,VLOOKUP(Tabla212636[[#This Row],[ID]],Tabla19[],4,0),IF(Tabla132535[Nivel]=BD!$L$2,VLOOKUP(Tabla212636[[#This Row],[ID]],Tabla199[],4,0),VLOOKUP(Tabla212636[[#This Row],[ID]],Tabla19912[],4,0))))</f>
        <v/>
      </c>
    </row>
    <row r="27" spans="2:8" x14ac:dyDescent="0.2">
      <c r="B27" s="16" t="str">
        <f>IF(Tabla132535[Cant. Salas]="","",IF(B26="","",IF(ISNUMBER(B26)=FALSE,1,IF(B26=Tabla132535[Cant. Salas],"",B26+1))))</f>
        <v/>
      </c>
      <c r="C27" t="str">
        <f>IF(IF(Tabla122837[[#This Row],[Orden]]="","",IF(Tabla132535[Nivel]=BD!$L$1,'Filtrar Salas Grado Año'!A23,IF(Tabla132535[Nivel]=BD!$L$2,'Filtrar Salas Grado Año'!C23,'Filtrar Salas Grado Año'!E23)))="(en blanco)","",IF(Tabla122837[[#This Row],[Orden]]="","",IF(Tabla132535[Nivel]=BD!$L$1,'Filtrar Salas Grado Año'!A23,IF(Tabla132535[Nivel]=BD!$L$2,'Filtrar Salas Grado Año'!C23,'Filtrar Salas Grado Año'!E23))))</f>
        <v/>
      </c>
      <c r="F27">
        <f>IF(Tabla132535[Cant. Alumnos]&gt;1,IF(F26="","",IF(ISNUMBER(F26)=FALSE,1,IF(F26=Tabla132535[Cant. Alumnos],"",F26+1))),"")</f>
        <v>25</v>
      </c>
      <c r="G27" t="str">
        <f t="array" ref="G27">IF(Tabla212636[[#This Row],[Contador]]="","",IF(Tabla132535[Nivel]=BD!$L$1,IFERROR(SMALL(IF(Tabla19[Sala]=$C$2,Tabla19[ID2]),ROW()-2),""),IF(Tabla132535[Nivel]=BD!$L$2,IFERROR(SMALL(IF(Tabla199[Sala]=$C$2,Tabla199[ID2]),ROW()-2),""),IFERROR(SMALL(IF(Tabla19912[Sala]=$C$2,Tabla19912[ID2]),ROW()-2),""))))</f>
        <v/>
      </c>
      <c r="H27" t="str">
        <f>IF(Tabla212636[[#This Row],[ID]]="","",IF(Tabla132535[Nivel]=BD!$L$1,VLOOKUP(Tabla212636[[#This Row],[ID]],Tabla19[],4,0),IF(Tabla132535[Nivel]=BD!$L$2,VLOOKUP(Tabla212636[[#This Row],[ID]],Tabla199[],4,0),VLOOKUP(Tabla212636[[#This Row],[ID]],Tabla19912[],4,0))))</f>
        <v/>
      </c>
    </row>
    <row r="28" spans="2:8" x14ac:dyDescent="0.2">
      <c r="B28" s="16" t="str">
        <f>IF(Tabla132535[Cant. Salas]="","",IF(B27="","",IF(ISNUMBER(B27)=FALSE,1,IF(B27=Tabla132535[Cant. Salas],"",B27+1))))</f>
        <v/>
      </c>
      <c r="C28" t="str">
        <f>IF(IF(Tabla122837[[#This Row],[Orden]]="","",IF(Tabla132535[Nivel]=BD!$L$1,'Filtrar Salas Grado Año'!A24,IF(Tabla132535[Nivel]=BD!$L$2,'Filtrar Salas Grado Año'!C24,'Filtrar Salas Grado Año'!E24)))="(en blanco)","",IF(Tabla122837[[#This Row],[Orden]]="","",IF(Tabla132535[Nivel]=BD!$L$1,'Filtrar Salas Grado Año'!A24,IF(Tabla132535[Nivel]=BD!$L$2,'Filtrar Salas Grado Año'!C24,'Filtrar Salas Grado Año'!E24))))</f>
        <v/>
      </c>
      <c r="F28">
        <f>IF(Tabla132535[Cant. Alumnos]&gt;1,IF(F27="","",IF(ISNUMBER(F27)=FALSE,1,IF(F27=Tabla132535[Cant. Alumnos],"",F27+1))),"")</f>
        <v>26</v>
      </c>
      <c r="G28" t="str">
        <f t="array" ref="G28">IF(Tabla212636[[#This Row],[Contador]]="","",IF(Tabla132535[Nivel]=BD!$L$1,IFERROR(SMALL(IF(Tabla19[Sala]=$C$2,Tabla19[ID2]),ROW()-2),""),IF(Tabla132535[Nivel]=BD!$L$2,IFERROR(SMALL(IF(Tabla199[Sala]=$C$2,Tabla199[ID2]),ROW()-2),""),IFERROR(SMALL(IF(Tabla19912[Sala]=$C$2,Tabla19912[ID2]),ROW()-2),""))))</f>
        <v/>
      </c>
      <c r="H28" t="str">
        <f>IF(Tabla212636[[#This Row],[ID]]="","",IF(Tabla132535[Nivel]=BD!$L$1,VLOOKUP(Tabla212636[[#This Row],[ID]],Tabla19[],4,0),IF(Tabla132535[Nivel]=BD!$L$2,VLOOKUP(Tabla212636[[#This Row],[ID]],Tabla199[],4,0),VLOOKUP(Tabla212636[[#This Row],[ID]],Tabla19912[],4,0))))</f>
        <v/>
      </c>
    </row>
    <row r="29" spans="2:8" x14ac:dyDescent="0.2">
      <c r="B29" s="16" t="str">
        <f>IF(Tabla132535[Cant. Salas]="","",IF(B28="","",IF(ISNUMBER(B28)=FALSE,1,IF(B28=Tabla132535[Cant. Salas],"",B28+1))))</f>
        <v/>
      </c>
      <c r="C29" t="str">
        <f>IF(IF(Tabla122837[[#This Row],[Orden]]="","",IF(Tabla132535[Nivel]=BD!$L$1,'Filtrar Salas Grado Año'!A25,IF(Tabla132535[Nivel]=BD!$L$2,'Filtrar Salas Grado Año'!C25,'Filtrar Salas Grado Año'!E25)))="(en blanco)","",IF(Tabla122837[[#This Row],[Orden]]="","",IF(Tabla132535[Nivel]=BD!$L$1,'Filtrar Salas Grado Año'!A25,IF(Tabla132535[Nivel]=BD!$L$2,'Filtrar Salas Grado Año'!C25,'Filtrar Salas Grado Año'!E25))))</f>
        <v/>
      </c>
      <c r="F29">
        <f>IF(Tabla132535[Cant. Alumnos]&gt;1,IF(F28="","",IF(ISNUMBER(F28)=FALSE,1,IF(F28=Tabla132535[Cant. Alumnos],"",F28+1))),"")</f>
        <v>27</v>
      </c>
      <c r="G29" t="str">
        <f t="array" ref="G29">IF(Tabla212636[[#This Row],[Contador]]="","",IF(Tabla132535[Nivel]=BD!$L$1,IFERROR(SMALL(IF(Tabla19[Sala]=$C$2,Tabla19[ID2]),ROW()-2),""),IF(Tabla132535[Nivel]=BD!$L$2,IFERROR(SMALL(IF(Tabla199[Sala]=$C$2,Tabla199[ID2]),ROW()-2),""),IFERROR(SMALL(IF(Tabla19912[Sala]=$C$2,Tabla19912[ID2]),ROW()-2),""))))</f>
        <v/>
      </c>
      <c r="H29" t="str">
        <f>IF(Tabla212636[[#This Row],[ID]]="","",IF(Tabla132535[Nivel]=BD!$L$1,VLOOKUP(Tabla212636[[#This Row],[ID]],Tabla19[],4,0),IF(Tabla132535[Nivel]=BD!$L$2,VLOOKUP(Tabla212636[[#This Row],[ID]],Tabla199[],4,0),VLOOKUP(Tabla212636[[#This Row],[ID]],Tabla19912[],4,0))))</f>
        <v/>
      </c>
    </row>
    <row r="30" spans="2:8" x14ac:dyDescent="0.2">
      <c r="F30">
        <f>IF(Tabla132535[Cant. Alumnos]&gt;1,IF(F29="","",IF(ISNUMBER(F29)=FALSE,1,IF(F29=Tabla132535[Cant. Alumnos],"",F29+1))),"")</f>
        <v>28</v>
      </c>
      <c r="G30" t="str">
        <f t="array" ref="G30">IF(Tabla212636[[#This Row],[Contador]]="","",IF(Tabla132535[Nivel]=BD!$L$1,IFERROR(SMALL(IF(Tabla19[Sala]=$C$2,Tabla19[ID2]),ROW()-2),""),IF(Tabla132535[Nivel]=BD!$L$2,IFERROR(SMALL(IF(Tabla199[Sala]=$C$2,Tabla199[ID2]),ROW()-2),""),IFERROR(SMALL(IF(Tabla19912[Sala]=$C$2,Tabla19912[ID2]),ROW()-2),""))))</f>
        <v/>
      </c>
      <c r="H30" t="str">
        <f>IF(Tabla212636[[#This Row],[ID]]="","",IF(Tabla132535[Nivel]=BD!$L$1,VLOOKUP(Tabla212636[[#This Row],[ID]],Tabla19[],4,0),IF(Tabla132535[Nivel]=BD!$L$2,VLOOKUP(Tabla212636[[#This Row],[ID]],Tabla199[],4,0),VLOOKUP(Tabla212636[[#This Row],[ID]],Tabla19912[],4,0))))</f>
        <v/>
      </c>
    </row>
    <row r="31" spans="2:8" x14ac:dyDescent="0.2">
      <c r="F31">
        <f>IF(Tabla132535[Cant. Alumnos]&gt;1,IF(F30="","",IF(ISNUMBER(F30)=FALSE,1,IF(F30=Tabla132535[Cant. Alumnos],"",F30+1))),"")</f>
        <v>29</v>
      </c>
      <c r="G31" t="str">
        <f t="array" ref="G31">IF(Tabla212636[[#This Row],[Contador]]="","",IF(Tabla132535[Nivel]=BD!$L$1,IFERROR(SMALL(IF(Tabla19[Sala]=$C$2,Tabla19[ID2]),ROW()-2),""),IF(Tabla132535[Nivel]=BD!$L$2,IFERROR(SMALL(IF(Tabla199[Sala]=$C$2,Tabla199[ID2]),ROW()-2),""),IFERROR(SMALL(IF(Tabla19912[Sala]=$C$2,Tabla19912[ID2]),ROW()-2),""))))</f>
        <v/>
      </c>
      <c r="H31" t="str">
        <f>IF(Tabla212636[[#This Row],[ID]]="","",IF(Tabla132535[Nivel]=BD!$L$1,VLOOKUP(Tabla212636[[#This Row],[ID]],Tabla19[],4,0),IF(Tabla132535[Nivel]=BD!$L$2,VLOOKUP(Tabla212636[[#This Row],[ID]],Tabla199[],4,0),VLOOKUP(Tabla212636[[#This Row],[ID]],Tabla19912[],4,0))))</f>
        <v/>
      </c>
    </row>
    <row r="32" spans="2:8" x14ac:dyDescent="0.2">
      <c r="F32">
        <f>IF(Tabla132535[Cant. Alumnos]&gt;1,IF(F31="","",IF(ISNUMBER(F31)=FALSE,1,IF(F31=Tabla132535[Cant. Alumnos],"",F31+1))),"")</f>
        <v>30</v>
      </c>
      <c r="G32" t="str">
        <f t="array" ref="G32">IF(Tabla212636[[#This Row],[Contador]]="","",IF(Tabla132535[Nivel]=BD!$L$1,IFERROR(SMALL(IF(Tabla19[Sala]=$C$2,Tabla19[ID2]),ROW()-2),""),IF(Tabla132535[Nivel]=BD!$L$2,IFERROR(SMALL(IF(Tabla199[Sala]=$C$2,Tabla199[ID2]),ROW()-2),""),IFERROR(SMALL(IF(Tabla19912[Sala]=$C$2,Tabla19912[ID2]),ROW()-2),""))))</f>
        <v/>
      </c>
      <c r="H32" t="str">
        <f>IF(Tabla212636[[#This Row],[ID]]="","",IF(Tabla132535[Nivel]=BD!$L$1,VLOOKUP(Tabla212636[[#This Row],[ID]],Tabla19[],4,0),IF(Tabla132535[Nivel]=BD!$L$2,VLOOKUP(Tabla212636[[#This Row],[ID]],Tabla199[],4,0),VLOOKUP(Tabla212636[[#This Row],[ID]],Tabla19912[],4,0))))</f>
        <v/>
      </c>
    </row>
    <row r="33" spans="6:8" x14ac:dyDescent="0.2">
      <c r="F33">
        <f>IF(Tabla132535[Cant. Alumnos]&gt;1,IF(F32="","",IF(ISNUMBER(F32)=FALSE,1,IF(F32=Tabla132535[Cant. Alumnos],"",F32+1))),"")</f>
        <v>31</v>
      </c>
      <c r="G33" t="str">
        <f t="array" ref="G33">IF(Tabla212636[[#This Row],[Contador]]="","",IF(Tabla132535[Nivel]=BD!$L$1,IFERROR(SMALL(IF(Tabla19[Sala]=$C$2,Tabla19[ID2]),ROW()-2),""),IF(Tabla132535[Nivel]=BD!$L$2,IFERROR(SMALL(IF(Tabla199[Sala]=$C$2,Tabla199[ID2]),ROW()-2),""),IFERROR(SMALL(IF(Tabla19912[Sala]=$C$2,Tabla19912[ID2]),ROW()-2),""))))</f>
        <v/>
      </c>
      <c r="H33" t="str">
        <f>IF(Tabla212636[[#This Row],[ID]]="","",IF(Tabla132535[Nivel]=BD!$L$1,VLOOKUP(Tabla212636[[#This Row],[ID]],Tabla19[],4,0),IF(Tabla132535[Nivel]=BD!$L$2,VLOOKUP(Tabla212636[[#This Row],[ID]],Tabla199[],4,0),VLOOKUP(Tabla212636[[#This Row],[ID]],Tabla19912[],4,0))))</f>
        <v/>
      </c>
    </row>
    <row r="34" spans="6:8" x14ac:dyDescent="0.2">
      <c r="F34">
        <f>IF(Tabla132535[Cant. Alumnos]&gt;1,IF(F33="","",IF(ISNUMBER(F33)=FALSE,1,IF(F33=Tabla132535[Cant. Alumnos],"",F33+1))),"")</f>
        <v>32</v>
      </c>
      <c r="G34" t="str">
        <f t="array" ref="G34">IF(Tabla212636[[#This Row],[Contador]]="","",IF(Tabla132535[Nivel]=BD!$L$1,IFERROR(SMALL(IF(Tabla19[Sala]=$C$2,Tabla19[ID2]),ROW()-2),""),IF(Tabla132535[Nivel]=BD!$L$2,IFERROR(SMALL(IF(Tabla199[Sala]=$C$2,Tabla199[ID2]),ROW()-2),""),IFERROR(SMALL(IF(Tabla19912[Sala]=$C$2,Tabla19912[ID2]),ROW()-2),""))))</f>
        <v/>
      </c>
      <c r="H34" t="str">
        <f>IF(Tabla212636[[#This Row],[ID]]="","",IF(Tabla132535[Nivel]=BD!$L$1,VLOOKUP(Tabla212636[[#This Row],[ID]],Tabla19[],4,0),IF(Tabla132535[Nivel]=BD!$L$2,VLOOKUP(Tabla212636[[#This Row],[ID]],Tabla199[],4,0),VLOOKUP(Tabla212636[[#This Row],[ID]],Tabla19912[],4,0))))</f>
        <v/>
      </c>
    </row>
    <row r="35" spans="6:8" x14ac:dyDescent="0.2">
      <c r="F35">
        <f>IF(Tabla132535[Cant. Alumnos]&gt;1,IF(F34="","",IF(ISNUMBER(F34)=FALSE,1,IF(F34=Tabla132535[Cant. Alumnos],"",F34+1))),"")</f>
        <v>33</v>
      </c>
      <c r="G35" t="str">
        <f t="array" ref="G35">IF(Tabla212636[[#This Row],[Contador]]="","",IF(Tabla132535[Nivel]=BD!$L$1,IFERROR(SMALL(IF(Tabla19[Sala]=$C$2,Tabla19[ID2]),ROW()-2),""),IF(Tabla132535[Nivel]=BD!$L$2,IFERROR(SMALL(IF(Tabla199[Sala]=$C$2,Tabla199[ID2]),ROW()-2),""),IFERROR(SMALL(IF(Tabla19912[Sala]=$C$2,Tabla19912[ID2]),ROW()-2),""))))</f>
        <v/>
      </c>
      <c r="H35" t="str">
        <f>IF(Tabla212636[[#This Row],[ID]]="","",IF(Tabla132535[Nivel]=BD!$L$1,VLOOKUP(Tabla212636[[#This Row],[ID]],Tabla19[],4,0),IF(Tabla132535[Nivel]=BD!$L$2,VLOOKUP(Tabla212636[[#This Row],[ID]],Tabla199[],4,0),VLOOKUP(Tabla212636[[#This Row],[ID]],Tabla19912[],4,0))))</f>
        <v/>
      </c>
    </row>
    <row r="36" spans="6:8" x14ac:dyDescent="0.2">
      <c r="F36">
        <f>IF(Tabla132535[Cant. Alumnos]&gt;1,IF(F35="","",IF(ISNUMBER(F35)=FALSE,1,IF(F35=Tabla132535[Cant. Alumnos],"",F35+1))),"")</f>
        <v>34</v>
      </c>
      <c r="G36" t="str">
        <f t="array" ref="G36">IF(Tabla212636[[#This Row],[Contador]]="","",IF(Tabla132535[Nivel]=BD!$L$1,IFERROR(SMALL(IF(Tabla19[Sala]=$C$2,Tabla19[ID2]),ROW()-2),""),IF(Tabla132535[Nivel]=BD!$L$2,IFERROR(SMALL(IF(Tabla199[Sala]=$C$2,Tabla199[ID2]),ROW()-2),""),IFERROR(SMALL(IF(Tabla19912[Sala]=$C$2,Tabla19912[ID2]),ROW()-2),""))))</f>
        <v/>
      </c>
      <c r="H36" t="str">
        <f>IF(Tabla212636[[#This Row],[ID]]="","",IF(Tabla132535[Nivel]=BD!$L$1,VLOOKUP(Tabla212636[[#This Row],[ID]],Tabla19[],4,0),IF(Tabla132535[Nivel]=BD!$L$2,VLOOKUP(Tabla212636[[#This Row],[ID]],Tabla199[],4,0),VLOOKUP(Tabla212636[[#This Row],[ID]],Tabla19912[],4,0))))</f>
        <v/>
      </c>
    </row>
    <row r="37" spans="6:8" x14ac:dyDescent="0.2">
      <c r="F37">
        <f>IF(Tabla132535[Cant. Alumnos]&gt;1,IF(F36="","",IF(ISNUMBER(F36)=FALSE,1,IF(F36=Tabla132535[Cant. Alumnos],"",F36+1))),"")</f>
        <v>35</v>
      </c>
      <c r="G37" t="str">
        <f t="array" ref="G37">IF(Tabla212636[[#This Row],[Contador]]="","",IF(Tabla132535[Nivel]=BD!$L$1,IFERROR(SMALL(IF(Tabla19[Sala]=$C$2,Tabla19[ID2]),ROW()-2),""),IF(Tabla132535[Nivel]=BD!$L$2,IFERROR(SMALL(IF(Tabla199[Sala]=$C$2,Tabla199[ID2]),ROW()-2),""),IFERROR(SMALL(IF(Tabla19912[Sala]=$C$2,Tabla19912[ID2]),ROW()-2),""))))</f>
        <v/>
      </c>
      <c r="H37" t="str">
        <f>IF(Tabla212636[[#This Row],[ID]]="","",IF(Tabla132535[Nivel]=BD!$L$1,VLOOKUP(Tabla212636[[#This Row],[ID]],Tabla19[],4,0),IF(Tabla132535[Nivel]=BD!$L$2,VLOOKUP(Tabla212636[[#This Row],[ID]],Tabla199[],4,0),VLOOKUP(Tabla212636[[#This Row],[ID]],Tabla19912[],4,0))))</f>
        <v/>
      </c>
    </row>
    <row r="38" spans="6:8" x14ac:dyDescent="0.2">
      <c r="F38">
        <f>IF(Tabla132535[Cant. Alumnos]&gt;1,IF(F37="","",IF(ISNUMBER(F37)=FALSE,1,IF(F37=Tabla132535[Cant. Alumnos],"",F37+1))),"")</f>
        <v>36</v>
      </c>
      <c r="G38" t="str">
        <f t="array" ref="G38">IF(Tabla212636[[#This Row],[Contador]]="","",IF(Tabla132535[Nivel]=BD!$L$1,IFERROR(SMALL(IF(Tabla19[Sala]=$C$2,Tabla19[ID2]),ROW()-2),""),IF(Tabla132535[Nivel]=BD!$L$2,IFERROR(SMALL(IF(Tabla199[Sala]=$C$2,Tabla199[ID2]),ROW()-2),""),IFERROR(SMALL(IF(Tabla19912[Sala]=$C$2,Tabla19912[ID2]),ROW()-2),""))))</f>
        <v/>
      </c>
      <c r="H38" t="str">
        <f>IF(Tabla212636[[#This Row],[ID]]="","",IF(Tabla132535[Nivel]=BD!$L$1,VLOOKUP(Tabla212636[[#This Row],[ID]],Tabla19[],4,0),IF(Tabla132535[Nivel]=BD!$L$2,VLOOKUP(Tabla212636[[#This Row],[ID]],Tabla199[],4,0),VLOOKUP(Tabla212636[[#This Row],[ID]],Tabla19912[],4,0))))</f>
        <v/>
      </c>
    </row>
    <row r="39" spans="6:8" x14ac:dyDescent="0.2">
      <c r="F39">
        <f>IF(Tabla132535[Cant. Alumnos]&gt;1,IF(F38="","",IF(ISNUMBER(F38)=FALSE,1,IF(F38=Tabla132535[Cant. Alumnos],"",F38+1))),"")</f>
        <v>37</v>
      </c>
      <c r="G39" t="str">
        <f t="array" ref="G39">IF(Tabla212636[[#This Row],[Contador]]="","",IF(Tabla132535[Nivel]=BD!$L$1,IFERROR(SMALL(IF(Tabla19[Sala]=$C$2,Tabla19[ID2]),ROW()-2),""),IF(Tabla132535[Nivel]=BD!$L$2,IFERROR(SMALL(IF(Tabla199[Sala]=$C$2,Tabla199[ID2]),ROW()-2),""),IFERROR(SMALL(IF(Tabla19912[Sala]=$C$2,Tabla19912[ID2]),ROW()-2),""))))</f>
        <v/>
      </c>
      <c r="H39" t="str">
        <f>IF(Tabla212636[[#This Row],[ID]]="","",IF(Tabla132535[Nivel]=BD!$L$1,VLOOKUP(Tabla212636[[#This Row],[ID]],Tabla19[],4,0),IF(Tabla132535[Nivel]=BD!$L$2,VLOOKUP(Tabla212636[[#This Row],[ID]],Tabla199[],4,0),VLOOKUP(Tabla212636[[#This Row],[ID]],Tabla19912[],4,0))))</f>
        <v/>
      </c>
    </row>
    <row r="40" spans="6:8" x14ac:dyDescent="0.2">
      <c r="F40">
        <f>IF(Tabla132535[Cant. Alumnos]&gt;1,IF(F39="","",IF(ISNUMBER(F39)=FALSE,1,IF(F39=Tabla132535[Cant. Alumnos],"",F39+1))),"")</f>
        <v>38</v>
      </c>
      <c r="G40" t="str">
        <f t="array" ref="G40">IF(Tabla212636[[#This Row],[Contador]]="","",IF(Tabla132535[Nivel]=BD!$L$1,IFERROR(SMALL(IF(Tabla19[Sala]=$C$2,Tabla19[ID2]),ROW()-2),""),IF(Tabla132535[Nivel]=BD!$L$2,IFERROR(SMALL(IF(Tabla199[Sala]=$C$2,Tabla199[ID2]),ROW()-2),""),IFERROR(SMALL(IF(Tabla19912[Sala]=$C$2,Tabla19912[ID2]),ROW()-2),""))))</f>
        <v/>
      </c>
      <c r="H40" t="str">
        <f>IF(Tabla212636[[#This Row],[ID]]="","",IF(Tabla132535[Nivel]=BD!$L$1,VLOOKUP(Tabla212636[[#This Row],[ID]],Tabla19[],4,0),IF(Tabla132535[Nivel]=BD!$L$2,VLOOKUP(Tabla212636[[#This Row],[ID]],Tabla199[],4,0),VLOOKUP(Tabla212636[[#This Row],[ID]],Tabla19912[],4,0))))</f>
        <v/>
      </c>
    </row>
    <row r="41" spans="6:8" x14ac:dyDescent="0.2">
      <c r="F41">
        <f>IF(Tabla132535[Cant. Alumnos]&gt;1,IF(F40="","",IF(ISNUMBER(F40)=FALSE,1,IF(F40=Tabla132535[Cant. Alumnos],"",F40+1))),"")</f>
        <v>39</v>
      </c>
      <c r="G41" t="str">
        <f t="array" ref="G41">IF(Tabla212636[[#This Row],[Contador]]="","",IF(Tabla132535[Nivel]=BD!$L$1,IFERROR(SMALL(IF(Tabla19[Sala]=$C$2,Tabla19[ID2]),ROW()-2),""),IF(Tabla132535[Nivel]=BD!$L$2,IFERROR(SMALL(IF(Tabla199[Sala]=$C$2,Tabla199[ID2]),ROW()-2),""),IFERROR(SMALL(IF(Tabla19912[Sala]=$C$2,Tabla19912[ID2]),ROW()-2),""))))</f>
        <v/>
      </c>
      <c r="H41" t="str">
        <f>IF(Tabla212636[[#This Row],[ID]]="","",IF(Tabla132535[Nivel]=BD!$L$1,VLOOKUP(Tabla212636[[#This Row],[ID]],Tabla19[],4,0),IF(Tabla132535[Nivel]=BD!$L$2,VLOOKUP(Tabla212636[[#This Row],[ID]],Tabla199[],4,0),VLOOKUP(Tabla212636[[#This Row],[ID]],Tabla19912[],4,0))))</f>
        <v/>
      </c>
    </row>
    <row r="42" spans="6:8" x14ac:dyDescent="0.2">
      <c r="F42">
        <f>IF(Tabla132535[Cant. Alumnos]&gt;1,IF(F41="","",IF(ISNUMBER(F41)=FALSE,1,IF(F41=Tabla132535[Cant. Alumnos],"",F41+1))),"")</f>
        <v>40</v>
      </c>
      <c r="G42" t="str">
        <f t="array" ref="G42">IF(Tabla212636[[#This Row],[Contador]]="","",IF(Tabla132535[Nivel]=BD!$L$1,IFERROR(SMALL(IF(Tabla19[Sala]=$C$2,Tabla19[ID2]),ROW()-2),""),IF(Tabla132535[Nivel]=BD!$L$2,IFERROR(SMALL(IF(Tabla199[Sala]=$C$2,Tabla199[ID2]),ROW()-2),""),IFERROR(SMALL(IF(Tabla19912[Sala]=$C$2,Tabla19912[ID2]),ROW()-2),""))))</f>
        <v/>
      </c>
      <c r="H42" t="str">
        <f>IF(Tabla212636[[#This Row],[ID]]="","",IF(Tabla132535[Nivel]=BD!$L$1,VLOOKUP(Tabla212636[[#This Row],[ID]],Tabla19[],4,0),IF(Tabla132535[Nivel]=BD!$L$2,VLOOKUP(Tabla212636[[#This Row],[ID]],Tabla199[],4,0),VLOOKUP(Tabla212636[[#This Row],[ID]],Tabla19912[],4,0))))</f>
        <v/>
      </c>
    </row>
    <row r="43" spans="6:8" x14ac:dyDescent="0.2">
      <c r="F43">
        <f>IF(Tabla132535[Cant. Alumnos]&gt;1,IF(F42="","",IF(ISNUMBER(F42)=FALSE,1,IF(F42=Tabla132535[Cant. Alumnos],"",F42+1))),"")</f>
        <v>41</v>
      </c>
      <c r="G43" t="str">
        <f t="array" ref="G43">IF(Tabla212636[[#This Row],[Contador]]="","",IF(Tabla132535[Nivel]=BD!$L$1,IFERROR(SMALL(IF(Tabla19[Sala]=$C$2,Tabla19[ID2]),ROW()-2),""),IF(Tabla132535[Nivel]=BD!$L$2,IFERROR(SMALL(IF(Tabla199[Sala]=$C$2,Tabla199[ID2]),ROW()-2),""),IFERROR(SMALL(IF(Tabla19912[Sala]=$C$2,Tabla19912[ID2]),ROW()-2),""))))</f>
        <v/>
      </c>
      <c r="H43" t="str">
        <f>IF(Tabla212636[[#This Row],[ID]]="","",IF(Tabla132535[Nivel]=BD!$L$1,VLOOKUP(Tabla212636[[#This Row],[ID]],Tabla19[],4,0),IF(Tabla132535[Nivel]=BD!$L$2,VLOOKUP(Tabla212636[[#This Row],[ID]],Tabla199[],4,0),VLOOKUP(Tabla212636[[#This Row],[ID]],Tabla19912[],4,0))))</f>
        <v/>
      </c>
    </row>
    <row r="44" spans="6:8" x14ac:dyDescent="0.2">
      <c r="F44">
        <f>IF(Tabla132535[Cant. Alumnos]&gt;1,IF(F43="","",IF(ISNUMBER(F43)=FALSE,1,IF(F43=Tabla132535[Cant. Alumnos],"",F43+1))),"")</f>
        <v>42</v>
      </c>
      <c r="G44" t="str">
        <f t="array" ref="G44">IF(Tabla212636[[#This Row],[Contador]]="","",IF(Tabla132535[Nivel]=BD!$L$1,IFERROR(SMALL(IF(Tabla19[Sala]=$C$2,Tabla19[ID2]),ROW()-2),""),IF(Tabla132535[Nivel]=BD!$L$2,IFERROR(SMALL(IF(Tabla199[Sala]=$C$2,Tabla199[ID2]),ROW()-2),""),IFERROR(SMALL(IF(Tabla19912[Sala]=$C$2,Tabla19912[ID2]),ROW()-2),""))))</f>
        <v/>
      </c>
      <c r="H44" t="str">
        <f>IF(Tabla212636[[#This Row],[ID]]="","",IF(Tabla132535[Nivel]=BD!$L$1,VLOOKUP(Tabla212636[[#This Row],[ID]],Tabla19[],4,0),IF(Tabla132535[Nivel]=BD!$L$2,VLOOKUP(Tabla212636[[#This Row],[ID]],Tabla199[],4,0),VLOOKUP(Tabla212636[[#This Row],[ID]],Tabla19912[],4,0))))</f>
        <v/>
      </c>
    </row>
    <row r="45" spans="6:8" x14ac:dyDescent="0.2">
      <c r="F45">
        <f>IF(Tabla132535[Cant. Alumnos]&gt;1,IF(F44="","",IF(ISNUMBER(F44)=FALSE,1,IF(F44=Tabla132535[Cant. Alumnos],"",F44+1))),"")</f>
        <v>43</v>
      </c>
      <c r="G45" t="str">
        <f t="array" ref="G45">IF(Tabla212636[[#This Row],[Contador]]="","",IF(Tabla132535[Nivel]=BD!$L$1,IFERROR(SMALL(IF(Tabla19[Sala]=$C$2,Tabla19[ID2]),ROW()-2),""),IF(Tabla132535[Nivel]=BD!$L$2,IFERROR(SMALL(IF(Tabla199[Sala]=$C$2,Tabla199[ID2]),ROW()-2),""),IFERROR(SMALL(IF(Tabla19912[Sala]=$C$2,Tabla19912[ID2]),ROW()-2),""))))</f>
        <v/>
      </c>
      <c r="H45" t="str">
        <f>IF(Tabla212636[[#This Row],[ID]]="","",IF(Tabla132535[Nivel]=BD!$L$1,VLOOKUP(Tabla212636[[#This Row],[ID]],Tabla19[],4,0),IF(Tabla132535[Nivel]=BD!$L$2,VLOOKUP(Tabla212636[[#This Row],[ID]],Tabla199[],4,0),VLOOKUP(Tabla212636[[#This Row],[ID]],Tabla19912[],4,0))))</f>
        <v/>
      </c>
    </row>
    <row r="46" spans="6:8" x14ac:dyDescent="0.2">
      <c r="F46">
        <f>IF(Tabla132535[Cant. Alumnos]&gt;1,IF(F45="","",IF(ISNUMBER(F45)=FALSE,1,IF(F45=Tabla132535[Cant. Alumnos],"",F45+1))),"")</f>
        <v>44</v>
      </c>
      <c r="G46" t="str">
        <f t="array" ref="G46">IF(Tabla212636[[#This Row],[Contador]]="","",IF(Tabla132535[Nivel]=BD!$L$1,IFERROR(SMALL(IF(Tabla19[Sala]=$C$2,Tabla19[ID2]),ROW()-2),""),IF(Tabla132535[Nivel]=BD!$L$2,IFERROR(SMALL(IF(Tabla199[Sala]=$C$2,Tabla199[ID2]),ROW()-2),""),IFERROR(SMALL(IF(Tabla19912[Sala]=$C$2,Tabla19912[ID2]),ROW()-2),""))))</f>
        <v/>
      </c>
      <c r="H46" t="str">
        <f>IF(Tabla212636[[#This Row],[ID]]="","",IF(Tabla132535[Nivel]=BD!$L$1,VLOOKUP(Tabla212636[[#This Row],[ID]],Tabla19[],4,0),IF(Tabla132535[Nivel]=BD!$L$2,VLOOKUP(Tabla212636[[#This Row],[ID]],Tabla199[],4,0),VLOOKUP(Tabla212636[[#This Row],[ID]],Tabla19912[],4,0))))</f>
        <v/>
      </c>
    </row>
    <row r="47" spans="6:8" x14ac:dyDescent="0.2">
      <c r="F47">
        <f>IF(Tabla132535[Cant. Alumnos]&gt;1,IF(F46="","",IF(ISNUMBER(F46)=FALSE,1,IF(F46=Tabla132535[Cant. Alumnos],"",F46+1))),"")</f>
        <v>45</v>
      </c>
      <c r="G47" t="str">
        <f t="array" ref="G47">IF(Tabla212636[[#This Row],[Contador]]="","",IF(Tabla132535[Nivel]=BD!$L$1,IFERROR(SMALL(IF(Tabla19[Sala]=$C$2,Tabla19[ID2]),ROW()-2),""),IF(Tabla132535[Nivel]=BD!$L$2,IFERROR(SMALL(IF(Tabla199[Sala]=$C$2,Tabla199[ID2]),ROW()-2),""),IFERROR(SMALL(IF(Tabla19912[Sala]=$C$2,Tabla19912[ID2]),ROW()-2),""))))</f>
        <v/>
      </c>
      <c r="H47" t="str">
        <f>IF(Tabla212636[[#This Row],[ID]]="","",IF(Tabla132535[Nivel]=BD!$L$1,VLOOKUP(Tabla212636[[#This Row],[ID]],Tabla19[],4,0),IF(Tabla132535[Nivel]=BD!$L$2,VLOOKUP(Tabla212636[[#This Row],[ID]],Tabla199[],4,0),VLOOKUP(Tabla212636[[#This Row],[ID]],Tabla19912[],4,0))))</f>
        <v/>
      </c>
    </row>
    <row r="48" spans="6:8" x14ac:dyDescent="0.2">
      <c r="F48">
        <f>IF(Tabla132535[Cant. Alumnos]&gt;1,IF(F47="","",IF(ISNUMBER(F47)=FALSE,1,IF(F47=Tabla132535[Cant. Alumnos],"",F47+1))),"")</f>
        <v>46</v>
      </c>
      <c r="G48" t="str">
        <f t="array" ref="G48">IF(Tabla212636[[#This Row],[Contador]]="","",IF(Tabla132535[Nivel]=BD!$L$1,IFERROR(SMALL(IF(Tabla19[Sala]=$C$2,Tabla19[ID2]),ROW()-2),""),IF(Tabla132535[Nivel]=BD!$L$2,IFERROR(SMALL(IF(Tabla199[Sala]=$C$2,Tabla199[ID2]),ROW()-2),""),IFERROR(SMALL(IF(Tabla19912[Sala]=$C$2,Tabla19912[ID2]),ROW()-2),""))))</f>
        <v/>
      </c>
      <c r="H48" t="str">
        <f>IF(Tabla212636[[#This Row],[ID]]="","",IF(Tabla132535[Nivel]=BD!$L$1,VLOOKUP(Tabla212636[[#This Row],[ID]],Tabla19[],4,0),IF(Tabla132535[Nivel]=BD!$L$2,VLOOKUP(Tabla212636[[#This Row],[ID]],Tabla199[],4,0),VLOOKUP(Tabla212636[[#This Row],[ID]],Tabla19912[],4,0))))</f>
        <v/>
      </c>
    </row>
    <row r="49" spans="6:8" x14ac:dyDescent="0.2">
      <c r="F49">
        <f>IF(Tabla132535[Cant. Alumnos]&gt;1,IF(F48="","",IF(ISNUMBER(F48)=FALSE,1,IF(F48=Tabla132535[Cant. Alumnos],"",F48+1))),"")</f>
        <v>47</v>
      </c>
      <c r="G49" t="str">
        <f t="array" ref="G49">IF(Tabla212636[[#This Row],[Contador]]="","",IF(Tabla132535[Nivel]=BD!$L$1,IFERROR(SMALL(IF(Tabla19[Sala]=$C$2,Tabla19[ID2]),ROW()-2),""),IF(Tabla132535[Nivel]=BD!$L$2,IFERROR(SMALL(IF(Tabla199[Sala]=$C$2,Tabla199[ID2]),ROW()-2),""),IFERROR(SMALL(IF(Tabla19912[Sala]=$C$2,Tabla19912[ID2]),ROW()-2),""))))</f>
        <v/>
      </c>
      <c r="H49" t="str">
        <f>IF(Tabla212636[[#This Row],[ID]]="","",IF(Tabla132535[Nivel]=BD!$L$1,VLOOKUP(Tabla212636[[#This Row],[ID]],Tabla19[],4,0),IF(Tabla132535[Nivel]=BD!$L$2,VLOOKUP(Tabla212636[[#This Row],[ID]],Tabla199[],4,0),VLOOKUP(Tabla212636[[#This Row],[ID]],Tabla19912[],4,0))))</f>
        <v/>
      </c>
    </row>
    <row r="50" spans="6:8" x14ac:dyDescent="0.2">
      <c r="F50">
        <f>IF(Tabla132535[Cant. Alumnos]&gt;1,IF(F49="","",IF(ISNUMBER(F49)=FALSE,1,IF(F49=Tabla132535[Cant. Alumnos],"",F49+1))),"")</f>
        <v>48</v>
      </c>
      <c r="G50" t="str">
        <f t="array" ref="G50">IF(Tabla212636[[#This Row],[Contador]]="","",IF(Tabla132535[Nivel]=BD!$L$1,IFERROR(SMALL(IF(Tabla19[Sala]=$C$2,Tabla19[ID2]),ROW()-2),""),IF(Tabla132535[Nivel]=BD!$L$2,IFERROR(SMALL(IF(Tabla199[Sala]=$C$2,Tabla199[ID2]),ROW()-2),""),IFERROR(SMALL(IF(Tabla19912[Sala]=$C$2,Tabla19912[ID2]),ROW()-2),""))))</f>
        <v/>
      </c>
      <c r="H50" t="str">
        <f>IF(Tabla212636[[#This Row],[ID]]="","",IF(Tabla132535[Nivel]=BD!$L$1,VLOOKUP(Tabla212636[[#This Row],[ID]],Tabla19[],4,0),IF(Tabla132535[Nivel]=BD!$L$2,VLOOKUP(Tabla212636[[#This Row],[ID]],Tabla199[],4,0),VLOOKUP(Tabla212636[[#This Row],[ID]],Tabla19912[],4,0))))</f>
        <v/>
      </c>
    </row>
    <row r="51" spans="6:8" x14ac:dyDescent="0.2">
      <c r="F51">
        <f>IF(Tabla132535[Cant. Alumnos]&gt;1,IF(F50="","",IF(ISNUMBER(F50)=FALSE,1,IF(F50=Tabla132535[Cant. Alumnos],"",F50+1))),"")</f>
        <v>49</v>
      </c>
      <c r="G51" t="str">
        <f t="array" ref="G51">IF(Tabla212636[[#This Row],[Contador]]="","",IF(Tabla132535[Nivel]=BD!$L$1,IFERROR(SMALL(IF(Tabla19[Sala]=$C$2,Tabla19[ID2]),ROW()-2),""),IF(Tabla132535[Nivel]=BD!$L$2,IFERROR(SMALL(IF(Tabla199[Sala]=$C$2,Tabla199[ID2]),ROW()-2),""),IFERROR(SMALL(IF(Tabla19912[Sala]=$C$2,Tabla19912[ID2]),ROW()-2),""))))</f>
        <v/>
      </c>
      <c r="H51" t="str">
        <f>IF(Tabla212636[[#This Row],[ID]]="","",IF(Tabla132535[Nivel]=BD!$L$1,VLOOKUP(Tabla212636[[#This Row],[ID]],Tabla19[],4,0),IF(Tabla132535[Nivel]=BD!$L$2,VLOOKUP(Tabla212636[[#This Row],[ID]],Tabla199[],4,0),VLOOKUP(Tabla212636[[#This Row],[ID]],Tabla19912[],4,0))))</f>
        <v/>
      </c>
    </row>
    <row r="52" spans="6:8" x14ac:dyDescent="0.2">
      <c r="F52">
        <f>IF(Tabla132535[Cant. Alumnos]&gt;1,IF(F51="","",IF(ISNUMBER(F51)=FALSE,1,IF(F51=Tabla132535[Cant. Alumnos],"",F51+1))),"")</f>
        <v>50</v>
      </c>
      <c r="G52" t="str">
        <f t="array" ref="G52">IF(Tabla212636[[#This Row],[Contador]]="","",IF(Tabla132535[Nivel]=BD!$L$1,IFERROR(SMALL(IF(Tabla19[Sala]=$C$2,Tabla19[ID2]),ROW()-2),""),IF(Tabla132535[Nivel]=BD!$L$2,IFERROR(SMALL(IF(Tabla199[Sala]=$C$2,Tabla199[ID2]),ROW()-2),""),IFERROR(SMALL(IF(Tabla19912[Sala]=$C$2,Tabla19912[ID2]),ROW()-2),""))))</f>
        <v/>
      </c>
      <c r="H52" t="str">
        <f>IF(Tabla212636[[#This Row],[ID]]="","",IF(Tabla132535[Nivel]=BD!$L$1,VLOOKUP(Tabla212636[[#This Row],[ID]],Tabla19[],4,0),IF(Tabla132535[Nivel]=BD!$L$2,VLOOKUP(Tabla212636[[#This Row],[ID]],Tabla199[],4,0),VLOOKUP(Tabla212636[[#This Row],[ID]],Tabla19912[],4,0))))</f>
        <v/>
      </c>
    </row>
    <row r="53" spans="6:8" x14ac:dyDescent="0.2">
      <c r="F53">
        <f>IF(Tabla132535[Cant. Alumnos]&gt;1,IF(F52="","",IF(ISNUMBER(F52)=FALSE,1,IF(F52=Tabla132535[Cant. Alumnos],"",F52+1))),"")</f>
        <v>51</v>
      </c>
      <c r="G53" t="str">
        <f t="array" ref="G53">IF(Tabla212636[[#This Row],[Contador]]="","",IF(Tabla132535[Nivel]=BD!$L$1,IFERROR(SMALL(IF(Tabla19[Sala]=$C$2,Tabla19[ID2]),ROW()-2),""),IF(Tabla132535[Nivel]=BD!$L$2,IFERROR(SMALL(IF(Tabla199[Sala]=$C$2,Tabla199[ID2]),ROW()-2),""),IFERROR(SMALL(IF(Tabla19912[Sala]=$C$2,Tabla19912[ID2]),ROW()-2),""))))</f>
        <v/>
      </c>
      <c r="H53" t="str">
        <f>IF(Tabla212636[[#This Row],[ID]]="","",IF(Tabla132535[Nivel]=BD!$L$1,VLOOKUP(Tabla212636[[#This Row],[ID]],Tabla19[],4,0),IF(Tabla132535[Nivel]=BD!$L$2,VLOOKUP(Tabla212636[[#This Row],[ID]],Tabla199[],4,0),VLOOKUP(Tabla212636[[#This Row],[ID]],Tabla19912[],4,0))))</f>
        <v/>
      </c>
    </row>
    <row r="54" spans="6:8" x14ac:dyDescent="0.2">
      <c r="F54">
        <f>IF(Tabla132535[Cant. Alumnos]&gt;1,IF(F53="","",IF(ISNUMBER(F53)=FALSE,1,IF(F53=Tabla132535[Cant. Alumnos],"",F53+1))),"")</f>
        <v>52</v>
      </c>
      <c r="G54" t="str">
        <f t="array" ref="G54">IF(Tabla212636[[#This Row],[Contador]]="","",IF(Tabla132535[Nivel]=BD!$L$1,IFERROR(SMALL(IF(Tabla19[Sala]=$C$2,Tabla19[ID2]),ROW()-2),""),IF(Tabla132535[Nivel]=BD!$L$2,IFERROR(SMALL(IF(Tabla199[Sala]=$C$2,Tabla199[ID2]),ROW()-2),""),IFERROR(SMALL(IF(Tabla19912[Sala]=$C$2,Tabla19912[ID2]),ROW()-2),""))))</f>
        <v/>
      </c>
      <c r="H54" t="str">
        <f>IF(Tabla212636[[#This Row],[ID]]="","",IF(Tabla132535[Nivel]=BD!$L$1,VLOOKUP(Tabla212636[[#This Row],[ID]],Tabla19[],4,0),IF(Tabla132535[Nivel]=BD!$L$2,VLOOKUP(Tabla212636[[#This Row],[ID]],Tabla199[],4,0),VLOOKUP(Tabla212636[[#This Row],[ID]],Tabla19912[],4,0))))</f>
        <v/>
      </c>
    </row>
    <row r="55" spans="6:8" x14ac:dyDescent="0.2">
      <c r="F55">
        <f>IF(Tabla132535[Cant. Alumnos]&gt;1,IF(F54="","",IF(ISNUMBER(F54)=FALSE,1,IF(F54=Tabla132535[Cant. Alumnos],"",F54+1))),"")</f>
        <v>53</v>
      </c>
      <c r="G55" t="str">
        <f t="array" ref="G55">IF(Tabla212636[[#This Row],[Contador]]="","",IF(Tabla132535[Nivel]=BD!$L$1,IFERROR(SMALL(IF(Tabla19[Sala]=$C$2,Tabla19[ID2]),ROW()-2),""),IF(Tabla132535[Nivel]=BD!$L$2,IFERROR(SMALL(IF(Tabla199[Sala]=$C$2,Tabla199[ID2]),ROW()-2),""),IFERROR(SMALL(IF(Tabla19912[Sala]=$C$2,Tabla19912[ID2]),ROW()-2),""))))</f>
        <v/>
      </c>
      <c r="H55" t="str">
        <f>IF(Tabla212636[[#This Row],[ID]]="","",IF(Tabla132535[Nivel]=BD!$L$1,VLOOKUP(Tabla212636[[#This Row],[ID]],Tabla19[],4,0),IF(Tabla132535[Nivel]=BD!$L$2,VLOOKUP(Tabla212636[[#This Row],[ID]],Tabla199[],4,0),VLOOKUP(Tabla212636[[#This Row],[ID]],Tabla19912[],4,0))))</f>
        <v/>
      </c>
    </row>
    <row r="56" spans="6:8" x14ac:dyDescent="0.2">
      <c r="F56">
        <f>IF(Tabla132535[Cant. Alumnos]&gt;1,IF(F55="","",IF(ISNUMBER(F55)=FALSE,1,IF(F55=Tabla132535[Cant. Alumnos],"",F55+1))),"")</f>
        <v>54</v>
      </c>
      <c r="G56" t="str">
        <f t="array" ref="G56">IF(Tabla212636[[#This Row],[Contador]]="","",IF(Tabla132535[Nivel]=BD!$L$1,IFERROR(SMALL(IF(Tabla19[Sala]=$C$2,Tabla19[ID2]),ROW()-2),""),IF(Tabla132535[Nivel]=BD!$L$2,IFERROR(SMALL(IF(Tabla199[Sala]=$C$2,Tabla199[ID2]),ROW()-2),""),IFERROR(SMALL(IF(Tabla19912[Sala]=$C$2,Tabla19912[ID2]),ROW()-2),""))))</f>
        <v/>
      </c>
      <c r="H56" t="str">
        <f>IF(Tabla212636[[#This Row],[ID]]="","",IF(Tabla132535[Nivel]=BD!$L$1,VLOOKUP(Tabla212636[[#This Row],[ID]],Tabla19[],4,0),IF(Tabla132535[Nivel]=BD!$L$2,VLOOKUP(Tabla212636[[#This Row],[ID]],Tabla199[],4,0),VLOOKUP(Tabla212636[[#This Row],[ID]],Tabla19912[],4,0))))</f>
        <v/>
      </c>
    </row>
    <row r="57" spans="6:8" x14ac:dyDescent="0.2">
      <c r="F57">
        <f>IF(Tabla132535[Cant. Alumnos]&gt;1,IF(F56="","",IF(ISNUMBER(F56)=FALSE,1,IF(F56=Tabla132535[Cant. Alumnos],"",F56+1))),"")</f>
        <v>55</v>
      </c>
      <c r="G57" t="str">
        <f t="array" ref="G57">IF(Tabla212636[[#This Row],[Contador]]="","",IF(Tabla132535[Nivel]=BD!$L$1,IFERROR(SMALL(IF(Tabla19[Sala]=$C$2,Tabla19[ID2]),ROW()-2),""),IF(Tabla132535[Nivel]=BD!$L$2,IFERROR(SMALL(IF(Tabla199[Sala]=$C$2,Tabla199[ID2]),ROW()-2),""),IFERROR(SMALL(IF(Tabla19912[Sala]=$C$2,Tabla19912[ID2]),ROW()-2),""))))</f>
        <v/>
      </c>
      <c r="H57" t="str">
        <f>IF(Tabla212636[[#This Row],[ID]]="","",IF(Tabla132535[Nivel]=BD!$L$1,VLOOKUP(Tabla212636[[#This Row],[ID]],Tabla19[],4,0),IF(Tabla132535[Nivel]=BD!$L$2,VLOOKUP(Tabla212636[[#This Row],[ID]],Tabla199[],4,0),VLOOKUP(Tabla212636[[#This Row],[ID]],Tabla19912[],4,0))))</f>
        <v/>
      </c>
    </row>
    <row r="58" spans="6:8" x14ac:dyDescent="0.2">
      <c r="F58">
        <f>IF(Tabla132535[Cant. Alumnos]&gt;1,IF(F57="","",IF(ISNUMBER(F57)=FALSE,1,IF(F57=Tabla132535[Cant. Alumnos],"",F57+1))),"")</f>
        <v>56</v>
      </c>
      <c r="G58" t="str">
        <f t="array" ref="G58">IF(Tabla212636[[#This Row],[Contador]]="","",IF(Tabla132535[Nivel]=BD!$L$1,IFERROR(SMALL(IF(Tabla19[Sala]=$C$2,Tabla19[ID2]),ROW()-2),""),IF(Tabla132535[Nivel]=BD!$L$2,IFERROR(SMALL(IF(Tabla199[Sala]=$C$2,Tabla199[ID2]),ROW()-2),""),IFERROR(SMALL(IF(Tabla19912[Sala]=$C$2,Tabla19912[ID2]),ROW()-2),""))))</f>
        <v/>
      </c>
      <c r="H58" t="str">
        <f>IF(Tabla212636[[#This Row],[ID]]="","",IF(Tabla132535[Nivel]=BD!$L$1,VLOOKUP(Tabla212636[[#This Row],[ID]],Tabla19[],4,0),IF(Tabla132535[Nivel]=BD!$L$2,VLOOKUP(Tabla212636[[#This Row],[ID]],Tabla199[],4,0),VLOOKUP(Tabla212636[[#This Row],[ID]],Tabla19912[],4,0))))</f>
        <v/>
      </c>
    </row>
    <row r="59" spans="6:8" x14ac:dyDescent="0.2">
      <c r="F59">
        <f>IF(Tabla132535[Cant. Alumnos]&gt;1,IF(F58="","",IF(ISNUMBER(F58)=FALSE,1,IF(F58=Tabla132535[Cant. Alumnos],"",F58+1))),"")</f>
        <v>57</v>
      </c>
      <c r="G59" t="str">
        <f t="array" ref="G59">IF(Tabla212636[[#This Row],[Contador]]="","",IF(Tabla132535[Nivel]=BD!$L$1,IFERROR(SMALL(IF(Tabla19[Sala]=$C$2,Tabla19[ID2]),ROW()-2),""),IF(Tabla132535[Nivel]=BD!$L$2,IFERROR(SMALL(IF(Tabla199[Sala]=$C$2,Tabla199[ID2]),ROW()-2),""),IFERROR(SMALL(IF(Tabla19912[Sala]=$C$2,Tabla19912[ID2]),ROW()-2),""))))</f>
        <v/>
      </c>
      <c r="H59" t="str">
        <f>IF(Tabla212636[[#This Row],[ID]]="","",IF(Tabla132535[Nivel]=BD!$L$1,VLOOKUP(Tabla212636[[#This Row],[ID]],Tabla19[],4,0),IF(Tabla132535[Nivel]=BD!$L$2,VLOOKUP(Tabla212636[[#This Row],[ID]],Tabla199[],4,0),VLOOKUP(Tabla212636[[#This Row],[ID]],Tabla19912[],4,0))))</f>
        <v/>
      </c>
    </row>
    <row r="60" spans="6:8" x14ac:dyDescent="0.2">
      <c r="F60">
        <f>IF(Tabla132535[Cant. Alumnos]&gt;1,IF(F59="","",IF(ISNUMBER(F59)=FALSE,1,IF(F59=Tabla132535[Cant. Alumnos],"",F59+1))),"")</f>
        <v>58</v>
      </c>
      <c r="G60" t="str">
        <f t="array" ref="G60">IF(Tabla212636[[#This Row],[Contador]]="","",IF(Tabla132535[Nivel]=BD!$L$1,IFERROR(SMALL(IF(Tabla19[Sala]=$C$2,Tabla19[ID2]),ROW()-2),""),IF(Tabla132535[Nivel]=BD!$L$2,IFERROR(SMALL(IF(Tabla199[Sala]=$C$2,Tabla199[ID2]),ROW()-2),""),IFERROR(SMALL(IF(Tabla19912[Sala]=$C$2,Tabla19912[ID2]),ROW()-2),""))))</f>
        <v/>
      </c>
      <c r="H60" t="str">
        <f>IF(Tabla212636[[#This Row],[ID]]="","",IF(Tabla132535[Nivel]=BD!$L$1,VLOOKUP(Tabla212636[[#This Row],[ID]],Tabla19[],4,0),IF(Tabla132535[Nivel]=BD!$L$2,VLOOKUP(Tabla212636[[#This Row],[ID]],Tabla199[],4,0),VLOOKUP(Tabla212636[[#This Row],[ID]],Tabla19912[],4,0))))</f>
        <v/>
      </c>
    </row>
    <row r="61" spans="6:8" x14ac:dyDescent="0.2">
      <c r="F61">
        <f>IF(Tabla132535[Cant. Alumnos]&gt;1,IF(F60="","",IF(ISNUMBER(F60)=FALSE,1,IF(F60=Tabla132535[Cant. Alumnos],"",F60+1))),"")</f>
        <v>59</v>
      </c>
      <c r="G61" t="str">
        <f t="array" ref="G61">IF(Tabla212636[[#This Row],[Contador]]="","",IF(Tabla132535[Nivel]=BD!$L$1,IFERROR(SMALL(IF(Tabla19[Sala]=$C$2,Tabla19[ID2]),ROW()-2),""),IF(Tabla132535[Nivel]=BD!$L$2,IFERROR(SMALL(IF(Tabla199[Sala]=$C$2,Tabla199[ID2]),ROW()-2),""),IFERROR(SMALL(IF(Tabla19912[Sala]=$C$2,Tabla19912[ID2]),ROW()-2),""))))</f>
        <v/>
      </c>
      <c r="H61" t="str">
        <f>IF(Tabla212636[[#This Row],[ID]]="","",IF(Tabla132535[Nivel]=BD!$L$1,VLOOKUP(Tabla212636[[#This Row],[ID]],Tabla19[],4,0),IF(Tabla132535[Nivel]=BD!$L$2,VLOOKUP(Tabla212636[[#This Row],[ID]],Tabla199[],4,0),VLOOKUP(Tabla212636[[#This Row],[ID]],Tabla19912[],4,0))))</f>
        <v/>
      </c>
    </row>
  </sheetData>
  <sheetProtection sheet="1" objects="1" scenarios="1"/>
  <pageMargins left="0.7" right="0.7" top="0.75" bottom="0.75" header="0.3" footer="0.3"/>
  <tableParts count="3">
    <tablePart r:id="rId1"/>
    <tablePart r:id="rId2"/>
    <tablePart r:id="rId3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2F8A67-BB8E-AF4E-82A8-48B1D712D739}">
  <dimension ref="A1:H61"/>
  <sheetViews>
    <sheetView workbookViewId="0">
      <selection activeCell="C13" sqref="C13"/>
    </sheetView>
  </sheetViews>
  <sheetFormatPr baseColWidth="10" defaultRowHeight="16" x14ac:dyDescent="0.2"/>
  <cols>
    <col min="1" max="3" width="11.33203125" customWidth="1"/>
    <col min="4" max="4" width="9.33203125" customWidth="1"/>
    <col min="5" max="7" width="11.33203125" customWidth="1"/>
    <col min="8" max="8" width="30.5" customWidth="1"/>
  </cols>
  <sheetData>
    <row r="1" spans="1:8" x14ac:dyDescent="0.2">
      <c r="A1" t="s">
        <v>31</v>
      </c>
      <c r="B1" t="s">
        <v>12</v>
      </c>
      <c r="C1" t="s">
        <v>16</v>
      </c>
      <c r="D1" t="s">
        <v>34</v>
      </c>
    </row>
    <row r="2" spans="1:8" x14ac:dyDescent="0.2">
      <c r="A2" t="str">
        <f>IF(Tabla13253538[[#This Row],[Nivel]]=BD!$L$1,'Filtrar Salas Grado Año'!$B$2,IF(Tabla13253538[[#This Row],[Nivel]]=BD!$L$2,'Filtrar Salas Grado Año'!$D$2,IF(Tabla13253538[[#This Row],[Nivel]]=BD!$L$3,'Filtrar Salas Grado Año'!$F$2,"")))</f>
        <v/>
      </c>
      <c r="B2">
        <f>'Mi Pedido lista'!B7</f>
        <v>0</v>
      </c>
      <c r="C2">
        <f>'Mi Pedido lista'!C7</f>
        <v>0</v>
      </c>
      <c r="D2" t="str">
        <f>IF(Tabla13253538[[#This Row],[Nivel]]=BD!$L$1,COUNTIFS(Tabla19[Alumno],"&lt;&gt;",Tabla19[Sala],Tabla13253538[[#This Row],[Sala]]),IF(Tabla13253538[[#This Row],[Nivel]]=BD!$L$2,COUNTIFS(Tabla199[Alumno],"&lt;&gt;",Tabla199[Sala],Tabla13253538[[#This Row],[Sala]]),IF(Tabla13253538[[#This Row],[Nivel]]=BD!$L$3,COUNTIFS(Tabla19912[Columna1],"&lt;&gt;",Tabla19912[Sala],Tabla13253538[[#This Row],[Sala]]),"")))</f>
        <v/>
      </c>
      <c r="F2" t="s">
        <v>35</v>
      </c>
      <c r="G2" t="s">
        <v>33</v>
      </c>
      <c r="H2" t="s">
        <v>18</v>
      </c>
    </row>
    <row r="3" spans="1:8" x14ac:dyDescent="0.2">
      <c r="F3">
        <f>IF(Tabla13253538[Cant. Alumnos]&gt;1,IF(F2="","",IF(ISNUMBER(F2)=FALSE,1,IF(F2=Tabla13253538[Cant. Alumnos],"",F2+1))),"")</f>
        <v>1</v>
      </c>
      <c r="G3" t="str">
        <f t="array" ref="G3">IF(Tabla21263639[[#This Row],[Contador]]="","",IF(Tabla13253538[Nivel]=BD!$L$1,IFERROR(SMALL(IF(Tabla19[Sala]=$C$2,Tabla19[ID2]),ROW()-2),""),IF(Tabla13253538[Nivel]=BD!$L$2,IFERROR(SMALL(IF(Tabla199[Sala]=$C$2,Tabla199[ID2]),ROW()-2),""),IFERROR(SMALL(IF(Tabla19912[Sala]=$C$2,Tabla19912[ID2]),ROW()-2),""))))</f>
        <v/>
      </c>
      <c r="H3" t="str">
        <f>IF(Tabla21263639[[#This Row],[ID]]="","",IF(Tabla13253538[Nivel]=BD!$L$1,VLOOKUP(Tabla21263639[[#This Row],[ID]],Tabla19[],4,0),IF(Tabla13253538[Nivel]=BD!$L$2,VLOOKUP(Tabla21263639[[#This Row],[ID]],Tabla199[],4,0),VLOOKUP(Tabla21263639[[#This Row],[ID]],Tabla19912[],4,0))))</f>
        <v/>
      </c>
    </row>
    <row r="4" spans="1:8" x14ac:dyDescent="0.2">
      <c r="F4">
        <f>IF(Tabla13253538[Cant. Alumnos]&gt;1,IF(F3="","",IF(ISNUMBER(F3)=FALSE,1,IF(F3=Tabla13253538[Cant. Alumnos],"",F3+1))),"")</f>
        <v>2</v>
      </c>
      <c r="G4" t="str">
        <f t="array" ref="G4">IF(Tabla21263639[[#This Row],[Contador]]="","",IF(Tabla13253538[Nivel]=BD!$L$1,IFERROR(SMALL(IF(Tabla19[Sala]=$C$2,Tabla19[ID2]),ROW()-2),""),IF(Tabla13253538[Nivel]=BD!$L$2,IFERROR(SMALL(IF(Tabla199[Sala]=$C$2,Tabla199[ID2]),ROW()-2),""),IFERROR(SMALL(IF(Tabla19912[Sala]=$C$2,Tabla19912[ID2]),ROW()-2),""))))</f>
        <v/>
      </c>
      <c r="H4" t="str">
        <f>IF(Tabla21263639[[#This Row],[ID]]="","",IF(Tabla13253538[Nivel]=BD!$L$1,VLOOKUP(Tabla21263639[[#This Row],[ID]],Tabla19[],4,0),IF(Tabla13253538[Nivel]=BD!$L$2,VLOOKUP(Tabla21263639[[#This Row],[ID]],Tabla199[],4,0),VLOOKUP(Tabla21263639[[#This Row],[ID]],Tabla19912[],4,0))))</f>
        <v/>
      </c>
    </row>
    <row r="5" spans="1:8" x14ac:dyDescent="0.2">
      <c r="F5">
        <f>IF(Tabla13253538[Cant. Alumnos]&gt;1,IF(F4="","",IF(ISNUMBER(F4)=FALSE,1,IF(F4=Tabla13253538[Cant. Alumnos],"",F4+1))),"")</f>
        <v>3</v>
      </c>
      <c r="G5" t="str">
        <f t="array" ref="G5">IF(Tabla21263639[[#This Row],[Contador]]="","",IF(Tabla13253538[Nivel]=BD!$L$1,IFERROR(SMALL(IF(Tabla19[Sala]=$C$2,Tabla19[ID2]),ROW()-2),""),IF(Tabla13253538[Nivel]=BD!$L$2,IFERROR(SMALL(IF(Tabla199[Sala]=$C$2,Tabla199[ID2]),ROW()-2),""),IFERROR(SMALL(IF(Tabla19912[Sala]=$C$2,Tabla19912[ID2]),ROW()-2),""))))</f>
        <v/>
      </c>
      <c r="H5" t="str">
        <f>IF(Tabla21263639[[#This Row],[ID]]="","",IF(Tabla13253538[Nivel]=BD!$L$1,VLOOKUP(Tabla21263639[[#This Row],[ID]],Tabla19[],4,0),IF(Tabla13253538[Nivel]=BD!$L$2,VLOOKUP(Tabla21263639[[#This Row],[ID]],Tabla199[],4,0),VLOOKUP(Tabla21263639[[#This Row],[ID]],Tabla19912[],4,0))))</f>
        <v/>
      </c>
    </row>
    <row r="6" spans="1:8" x14ac:dyDescent="0.2">
      <c r="B6" t="s">
        <v>32</v>
      </c>
      <c r="C6" t="s">
        <v>16</v>
      </c>
      <c r="F6">
        <f>IF(Tabla13253538[Cant. Alumnos]&gt;1,IF(F5="","",IF(ISNUMBER(F5)=FALSE,1,IF(F5=Tabla13253538[Cant. Alumnos],"",F5+1))),"")</f>
        <v>4</v>
      </c>
      <c r="G6" t="str">
        <f t="array" ref="G6">IF(Tabla21263639[[#This Row],[Contador]]="","",IF(Tabla13253538[Nivel]=BD!$L$1,IFERROR(SMALL(IF(Tabla19[Sala]=$C$2,Tabla19[ID2]),ROW()-2),""),IF(Tabla13253538[Nivel]=BD!$L$2,IFERROR(SMALL(IF(Tabla199[Sala]=$C$2,Tabla199[ID2]),ROW()-2),""),IFERROR(SMALL(IF(Tabla19912[Sala]=$C$2,Tabla19912[ID2]),ROW()-2),""))))</f>
        <v/>
      </c>
      <c r="H6" t="str">
        <f>IF(Tabla21263639[[#This Row],[ID]]="","",IF(Tabla13253538[Nivel]=BD!$L$1,VLOOKUP(Tabla21263639[[#This Row],[ID]],Tabla19[],4,0),IF(Tabla13253538[Nivel]=BD!$L$2,VLOOKUP(Tabla21263639[[#This Row],[ID]],Tabla199[],4,0),VLOOKUP(Tabla21263639[[#This Row],[ID]],Tabla19912[],4,0))))</f>
        <v/>
      </c>
    </row>
    <row r="7" spans="1:8" x14ac:dyDescent="0.2">
      <c r="B7" t="str">
        <f>IF(Tabla13253538[Cant. Salas]="","",IF(B6="","",IF(ISNUMBER(B6)=FALSE,1,IF(B6=Tabla13253538[Cant. Salas],"",B6+1))))</f>
        <v/>
      </c>
      <c r="C7" t="str">
        <f>IF(IF(Tabla12283740[[#This Row],[Orden]]="","",IF(Tabla13253538[Nivel]=BD!$L$1,'Filtrar Salas Grado Año'!A3,IF(Tabla13253538[Nivel]=BD!$L$2,'Filtrar Salas Grado Año'!C3,'Filtrar Salas Grado Año'!E3)))="(en blanco)","",IF(Tabla12283740[[#This Row],[Orden]]="","",IF(Tabla13253538[Nivel]=BD!$L$1,'Filtrar Salas Grado Año'!A3,IF(Tabla13253538[Nivel]=BD!$L$2,'Filtrar Salas Grado Año'!C3,'Filtrar Salas Grado Año'!E3))))</f>
        <v/>
      </c>
      <c r="F7">
        <f>IF(Tabla13253538[Cant. Alumnos]&gt;1,IF(F6="","",IF(ISNUMBER(F6)=FALSE,1,IF(F6=Tabla13253538[Cant. Alumnos],"",F6+1))),"")</f>
        <v>5</v>
      </c>
      <c r="G7" t="str">
        <f t="array" ref="G7">IF(Tabla21263639[[#This Row],[Contador]]="","",IF(Tabla13253538[Nivel]=BD!$L$1,IFERROR(SMALL(IF(Tabla19[Sala]=$C$2,Tabla19[ID2]),ROW()-2),""),IF(Tabla13253538[Nivel]=BD!$L$2,IFERROR(SMALL(IF(Tabla199[Sala]=$C$2,Tabla199[ID2]),ROW()-2),""),IFERROR(SMALL(IF(Tabla19912[Sala]=$C$2,Tabla19912[ID2]),ROW()-2),""))))</f>
        <v/>
      </c>
      <c r="H7" t="str">
        <f>IF(Tabla21263639[[#This Row],[ID]]="","",IF(Tabla13253538[Nivel]=BD!$L$1,VLOOKUP(Tabla21263639[[#This Row],[ID]],Tabla19[],4,0),IF(Tabla13253538[Nivel]=BD!$L$2,VLOOKUP(Tabla21263639[[#This Row],[ID]],Tabla199[],4,0),VLOOKUP(Tabla21263639[[#This Row],[ID]],Tabla19912[],4,0))))</f>
        <v/>
      </c>
    </row>
    <row r="8" spans="1:8" x14ac:dyDescent="0.2">
      <c r="B8" t="str">
        <f>IF(Tabla13253538[Cant. Salas]="","",IF(B7="","",IF(ISNUMBER(B7)=FALSE,1,IF(B7=Tabla13253538[Cant. Salas],"",B7+1))))</f>
        <v/>
      </c>
      <c r="C8" t="str">
        <f>IF(IF(Tabla12283740[[#This Row],[Orden]]="","",IF(Tabla13253538[Nivel]=BD!$L$1,'Filtrar Salas Grado Año'!A4,IF(Tabla13253538[Nivel]=BD!$L$2,'Filtrar Salas Grado Año'!C4,'Filtrar Salas Grado Año'!E4)))="(en blanco)","",IF(Tabla12283740[[#This Row],[Orden]]="","",IF(Tabla13253538[Nivel]=BD!$L$1,'Filtrar Salas Grado Año'!A4,IF(Tabla13253538[Nivel]=BD!$L$2,'Filtrar Salas Grado Año'!C4,'Filtrar Salas Grado Año'!E4))))</f>
        <v/>
      </c>
      <c r="F8">
        <f>IF(Tabla13253538[Cant. Alumnos]&gt;1,IF(F7="","",IF(ISNUMBER(F7)=FALSE,1,IF(F7=Tabla13253538[Cant. Alumnos],"",F7+1))),"")</f>
        <v>6</v>
      </c>
      <c r="G8" t="str">
        <f t="array" ref="G8">IF(Tabla21263639[[#This Row],[Contador]]="","",IF(Tabla13253538[Nivel]=BD!$L$1,IFERROR(SMALL(IF(Tabla19[Sala]=$C$2,Tabla19[ID2]),ROW()-2),""),IF(Tabla13253538[Nivel]=BD!$L$2,IFERROR(SMALL(IF(Tabla199[Sala]=$C$2,Tabla199[ID2]),ROW()-2),""),IFERROR(SMALL(IF(Tabla19912[Sala]=$C$2,Tabla19912[ID2]),ROW()-2),""))))</f>
        <v/>
      </c>
      <c r="H8" t="str">
        <f>IF(Tabla21263639[[#This Row],[ID]]="","",IF(Tabla13253538[Nivel]=BD!$L$1,VLOOKUP(Tabla21263639[[#This Row],[ID]],Tabla19[],4,0),IF(Tabla13253538[Nivel]=BD!$L$2,VLOOKUP(Tabla21263639[[#This Row],[ID]],Tabla199[],4,0),VLOOKUP(Tabla21263639[[#This Row],[ID]],Tabla19912[],4,0))))</f>
        <v/>
      </c>
    </row>
    <row r="9" spans="1:8" x14ac:dyDescent="0.2">
      <c r="B9" t="str">
        <f>IF(Tabla13253538[Cant. Salas]="","",IF(B8="","",IF(ISNUMBER(B8)=FALSE,1,IF(B8=Tabla13253538[Cant. Salas],"",B8+1))))</f>
        <v/>
      </c>
      <c r="C9" t="str">
        <f>IF(IF(Tabla12283740[[#This Row],[Orden]]="","",IF(Tabla13253538[Nivel]=BD!$L$1,'Filtrar Salas Grado Año'!A5,IF(Tabla13253538[Nivel]=BD!$L$2,'Filtrar Salas Grado Año'!C5,'Filtrar Salas Grado Año'!E5)))="(en blanco)","",IF(Tabla12283740[[#This Row],[Orden]]="","",IF(Tabla13253538[Nivel]=BD!$L$1,'Filtrar Salas Grado Año'!A5,IF(Tabla13253538[Nivel]=BD!$L$2,'Filtrar Salas Grado Año'!C5,'Filtrar Salas Grado Año'!E5))))</f>
        <v/>
      </c>
      <c r="F9">
        <f>IF(Tabla13253538[Cant. Alumnos]&gt;1,IF(F8="","",IF(ISNUMBER(F8)=FALSE,1,IF(F8=Tabla13253538[Cant. Alumnos],"",F8+1))),"")</f>
        <v>7</v>
      </c>
      <c r="G9" t="str">
        <f t="array" ref="G9">IF(Tabla21263639[[#This Row],[Contador]]="","",IF(Tabla13253538[Nivel]=BD!$L$1,IFERROR(SMALL(IF(Tabla19[Sala]=$C$2,Tabla19[ID2]),ROW()-2),""),IF(Tabla13253538[Nivel]=BD!$L$2,IFERROR(SMALL(IF(Tabla199[Sala]=$C$2,Tabla199[ID2]),ROW()-2),""),IFERROR(SMALL(IF(Tabla19912[Sala]=$C$2,Tabla19912[ID2]),ROW()-2),""))))</f>
        <v/>
      </c>
      <c r="H9" t="str">
        <f>IF(Tabla21263639[[#This Row],[ID]]="","",IF(Tabla13253538[Nivel]=BD!$L$1,VLOOKUP(Tabla21263639[[#This Row],[ID]],Tabla19[],4,0),IF(Tabla13253538[Nivel]=BD!$L$2,VLOOKUP(Tabla21263639[[#This Row],[ID]],Tabla199[],4,0),VLOOKUP(Tabla21263639[[#This Row],[ID]],Tabla19912[],4,0))))</f>
        <v/>
      </c>
    </row>
    <row r="10" spans="1:8" x14ac:dyDescent="0.2">
      <c r="B10" t="str">
        <f>IF(Tabla13253538[Cant. Salas]="","",IF(B9="","",IF(ISNUMBER(B9)=FALSE,1,IF(B9=Tabla13253538[Cant. Salas],"",B9+1))))</f>
        <v/>
      </c>
      <c r="C10" t="str">
        <f>IF(IF(Tabla12283740[[#This Row],[Orden]]="","",IF(Tabla13253538[Nivel]=BD!$L$1,'Filtrar Salas Grado Año'!A6,IF(Tabla13253538[Nivel]=BD!$L$2,'Filtrar Salas Grado Año'!C6,'Filtrar Salas Grado Año'!E6)))="(en blanco)","",IF(Tabla12283740[[#This Row],[Orden]]="","",IF(Tabla13253538[Nivel]=BD!$L$1,'Filtrar Salas Grado Año'!A6,IF(Tabla13253538[Nivel]=BD!$L$2,'Filtrar Salas Grado Año'!C6,'Filtrar Salas Grado Año'!E6))))</f>
        <v/>
      </c>
      <c r="F10">
        <f>IF(Tabla13253538[Cant. Alumnos]&gt;1,IF(F9="","",IF(ISNUMBER(F9)=FALSE,1,IF(F9=Tabla13253538[Cant. Alumnos],"",F9+1))),"")</f>
        <v>8</v>
      </c>
      <c r="G10" t="str">
        <f t="array" ref="G10">IF(Tabla21263639[[#This Row],[Contador]]="","",IF(Tabla13253538[Nivel]=BD!$L$1,IFERROR(SMALL(IF(Tabla19[Sala]=$C$2,Tabla19[ID2]),ROW()-2),""),IF(Tabla13253538[Nivel]=BD!$L$2,IFERROR(SMALL(IF(Tabla199[Sala]=$C$2,Tabla199[ID2]),ROW()-2),""),IFERROR(SMALL(IF(Tabla19912[Sala]=$C$2,Tabla19912[ID2]),ROW()-2),""))))</f>
        <v/>
      </c>
      <c r="H10" t="str">
        <f>IF(Tabla21263639[[#This Row],[ID]]="","",IF(Tabla13253538[Nivel]=BD!$L$1,VLOOKUP(Tabla21263639[[#This Row],[ID]],Tabla19[],4,0),IF(Tabla13253538[Nivel]=BD!$L$2,VLOOKUP(Tabla21263639[[#This Row],[ID]],Tabla199[],4,0),VLOOKUP(Tabla21263639[[#This Row],[ID]],Tabla19912[],4,0))))</f>
        <v/>
      </c>
    </row>
    <row r="11" spans="1:8" x14ac:dyDescent="0.2">
      <c r="B11" t="str">
        <f>IF(Tabla13253538[Cant. Salas]="","",IF(B10="","",IF(ISNUMBER(B10)=FALSE,1,IF(B10=Tabla13253538[Cant. Salas],"",B10+1))))</f>
        <v/>
      </c>
      <c r="C11" t="str">
        <f>IF(IF(Tabla12283740[[#This Row],[Orden]]="","",IF(Tabla13253538[Nivel]=BD!$L$1,'Filtrar Salas Grado Año'!A7,IF(Tabla13253538[Nivel]=BD!$L$2,'Filtrar Salas Grado Año'!C7,'Filtrar Salas Grado Año'!E7)))="(en blanco)","",IF(Tabla12283740[[#This Row],[Orden]]="","",IF(Tabla13253538[Nivel]=BD!$L$1,'Filtrar Salas Grado Año'!A7,IF(Tabla13253538[Nivel]=BD!$L$2,'Filtrar Salas Grado Año'!C7,'Filtrar Salas Grado Año'!E7))))</f>
        <v/>
      </c>
      <c r="F11">
        <f>IF(Tabla13253538[Cant. Alumnos]&gt;1,IF(F10="","",IF(ISNUMBER(F10)=FALSE,1,IF(F10=Tabla13253538[Cant. Alumnos],"",F10+1))),"")</f>
        <v>9</v>
      </c>
      <c r="G11" t="str">
        <f t="array" ref="G11">IF(Tabla21263639[[#This Row],[Contador]]="","",IF(Tabla13253538[Nivel]=BD!$L$1,IFERROR(SMALL(IF(Tabla19[Sala]=$C$2,Tabla19[ID2]),ROW()-2),""),IF(Tabla13253538[Nivel]=BD!$L$2,IFERROR(SMALL(IF(Tabla199[Sala]=$C$2,Tabla199[ID2]),ROW()-2),""),IFERROR(SMALL(IF(Tabla19912[Sala]=$C$2,Tabla19912[ID2]),ROW()-2),""))))</f>
        <v/>
      </c>
      <c r="H11" t="str">
        <f>IF(Tabla21263639[[#This Row],[ID]]="","",IF(Tabla13253538[Nivel]=BD!$L$1,VLOOKUP(Tabla21263639[[#This Row],[ID]],Tabla19[],4,0),IF(Tabla13253538[Nivel]=BD!$L$2,VLOOKUP(Tabla21263639[[#This Row],[ID]],Tabla199[],4,0),VLOOKUP(Tabla21263639[[#This Row],[ID]],Tabla19912[],4,0))))</f>
        <v/>
      </c>
    </row>
    <row r="12" spans="1:8" x14ac:dyDescent="0.2">
      <c r="B12" t="str">
        <f>IF(Tabla13253538[Cant. Salas]="","",IF(B11="","",IF(ISNUMBER(B11)=FALSE,1,IF(B11=Tabla13253538[Cant. Salas],"",B11+1))))</f>
        <v/>
      </c>
      <c r="C12" t="str">
        <f>IF(IF(Tabla12283740[[#This Row],[Orden]]="","",IF(Tabla13253538[Nivel]=BD!$L$1,'Filtrar Salas Grado Año'!A8,IF(Tabla13253538[Nivel]=BD!$L$2,'Filtrar Salas Grado Año'!C8,'Filtrar Salas Grado Año'!E8)))="(en blanco)","",IF(Tabla12283740[[#This Row],[Orden]]="","",IF(Tabla13253538[Nivel]=BD!$L$1,'Filtrar Salas Grado Año'!A8,IF(Tabla13253538[Nivel]=BD!$L$2,'Filtrar Salas Grado Año'!C8,'Filtrar Salas Grado Año'!E8))))</f>
        <v/>
      </c>
      <c r="F12">
        <f>IF(Tabla13253538[Cant. Alumnos]&gt;1,IF(F11="","",IF(ISNUMBER(F11)=FALSE,1,IF(F11=Tabla13253538[Cant. Alumnos],"",F11+1))),"")</f>
        <v>10</v>
      </c>
      <c r="G12" t="str">
        <f t="array" ref="G12">IF(Tabla21263639[[#This Row],[Contador]]="","",IF(Tabla13253538[Nivel]=BD!$L$1,IFERROR(SMALL(IF(Tabla19[Sala]=$C$2,Tabla19[ID2]),ROW()-2),""),IF(Tabla13253538[Nivel]=BD!$L$2,IFERROR(SMALL(IF(Tabla199[Sala]=$C$2,Tabla199[ID2]),ROW()-2),""),IFERROR(SMALL(IF(Tabla19912[Sala]=$C$2,Tabla19912[ID2]),ROW()-2),""))))</f>
        <v/>
      </c>
      <c r="H12" t="str">
        <f>IF(Tabla21263639[[#This Row],[ID]]="","",IF(Tabla13253538[Nivel]=BD!$L$1,VLOOKUP(Tabla21263639[[#This Row],[ID]],Tabla19[],4,0),IF(Tabla13253538[Nivel]=BD!$L$2,VLOOKUP(Tabla21263639[[#This Row],[ID]],Tabla199[],4,0),VLOOKUP(Tabla21263639[[#This Row],[ID]],Tabla19912[],4,0))))</f>
        <v/>
      </c>
    </row>
    <row r="13" spans="1:8" x14ac:dyDescent="0.2">
      <c r="B13" t="str">
        <f>IF(Tabla13253538[Cant. Salas]="","",IF(B12="","",IF(ISNUMBER(B12)=FALSE,1,IF(B12=Tabla13253538[Cant. Salas],"",B12+1))))</f>
        <v/>
      </c>
      <c r="C13" t="str">
        <f>IF(IF(Tabla12283740[[#This Row],[Orden]]="","",IF(Tabla13253538[Nivel]=BD!$L$1,'Filtrar Salas Grado Año'!A9,IF(Tabla13253538[Nivel]=BD!$L$2,'Filtrar Salas Grado Año'!C9,'Filtrar Salas Grado Año'!E9)))="(en blanco)","",IF(Tabla12283740[[#This Row],[Orden]]="","",IF(Tabla13253538[Nivel]=BD!$L$1,'Filtrar Salas Grado Año'!A9,IF(Tabla13253538[Nivel]=BD!$L$2,'Filtrar Salas Grado Año'!C9,'Filtrar Salas Grado Año'!E9))))</f>
        <v/>
      </c>
      <c r="F13">
        <f>IF(Tabla13253538[Cant. Alumnos]&gt;1,IF(F12="","",IF(ISNUMBER(F12)=FALSE,1,IF(F12=Tabla13253538[Cant. Alumnos],"",F12+1))),"")</f>
        <v>11</v>
      </c>
      <c r="G13" t="str">
        <f t="array" ref="G13">IF(Tabla21263639[[#This Row],[Contador]]="","",IF(Tabla13253538[Nivel]=BD!$L$1,IFERROR(SMALL(IF(Tabla19[Sala]=$C$2,Tabla19[ID2]),ROW()-2),""),IF(Tabla13253538[Nivel]=BD!$L$2,IFERROR(SMALL(IF(Tabla199[Sala]=$C$2,Tabla199[ID2]),ROW()-2),""),IFERROR(SMALL(IF(Tabla19912[Sala]=$C$2,Tabla19912[ID2]),ROW()-2),""))))</f>
        <v/>
      </c>
      <c r="H13" t="str">
        <f>IF(Tabla21263639[[#This Row],[ID]]="","",IF(Tabla13253538[Nivel]=BD!$L$1,VLOOKUP(Tabla21263639[[#This Row],[ID]],Tabla19[],4,0),IF(Tabla13253538[Nivel]=BD!$L$2,VLOOKUP(Tabla21263639[[#This Row],[ID]],Tabla199[],4,0),VLOOKUP(Tabla21263639[[#This Row],[ID]],Tabla19912[],4,0))))</f>
        <v/>
      </c>
    </row>
    <row r="14" spans="1:8" x14ac:dyDescent="0.2">
      <c r="B14" t="str">
        <f>IF(Tabla13253538[Cant. Salas]="","",IF(B13="","",IF(ISNUMBER(B13)=FALSE,1,IF(B13=Tabla13253538[Cant. Salas],"",B13+1))))</f>
        <v/>
      </c>
      <c r="C14" t="str">
        <f>IF(IF(Tabla12283740[[#This Row],[Orden]]="","",IF(Tabla13253538[Nivel]=BD!$L$1,'Filtrar Salas Grado Año'!A10,IF(Tabla13253538[Nivel]=BD!$L$2,'Filtrar Salas Grado Año'!C10,'Filtrar Salas Grado Año'!E10)))="(en blanco)","",IF(Tabla12283740[[#This Row],[Orden]]="","",IF(Tabla13253538[Nivel]=BD!$L$1,'Filtrar Salas Grado Año'!A10,IF(Tabla13253538[Nivel]=BD!$L$2,'Filtrar Salas Grado Año'!C10,'Filtrar Salas Grado Año'!E10))))</f>
        <v/>
      </c>
      <c r="F14">
        <f>IF(Tabla13253538[Cant. Alumnos]&gt;1,IF(F13="","",IF(ISNUMBER(F13)=FALSE,1,IF(F13=Tabla13253538[Cant. Alumnos],"",F13+1))),"")</f>
        <v>12</v>
      </c>
      <c r="G14" t="str">
        <f t="array" ref="G14">IF(Tabla21263639[[#This Row],[Contador]]="","",IF(Tabla13253538[Nivel]=BD!$L$1,IFERROR(SMALL(IF(Tabla19[Sala]=$C$2,Tabla19[ID2]),ROW()-2),""),IF(Tabla13253538[Nivel]=BD!$L$2,IFERROR(SMALL(IF(Tabla199[Sala]=$C$2,Tabla199[ID2]),ROW()-2),""),IFERROR(SMALL(IF(Tabla19912[Sala]=$C$2,Tabla19912[ID2]),ROW()-2),""))))</f>
        <v/>
      </c>
      <c r="H14" t="str">
        <f>IF(Tabla21263639[[#This Row],[ID]]="","",IF(Tabla13253538[Nivel]=BD!$L$1,VLOOKUP(Tabla21263639[[#This Row],[ID]],Tabla19[],4,0),IF(Tabla13253538[Nivel]=BD!$L$2,VLOOKUP(Tabla21263639[[#This Row],[ID]],Tabla199[],4,0),VLOOKUP(Tabla21263639[[#This Row],[ID]],Tabla19912[],4,0))))</f>
        <v/>
      </c>
    </row>
    <row r="15" spans="1:8" x14ac:dyDescent="0.2">
      <c r="B15" t="str">
        <f>IF(Tabla13253538[Cant. Salas]="","",IF(B14="","",IF(ISNUMBER(B14)=FALSE,1,IF(B14=Tabla13253538[Cant. Salas],"",B14+1))))</f>
        <v/>
      </c>
      <c r="C15" t="str">
        <f>IF(IF(Tabla12283740[[#This Row],[Orden]]="","",IF(Tabla13253538[Nivel]=BD!$L$1,'Filtrar Salas Grado Año'!A11,IF(Tabla13253538[Nivel]=BD!$L$2,'Filtrar Salas Grado Año'!C11,'Filtrar Salas Grado Año'!E11)))="(en blanco)","",IF(Tabla12283740[[#This Row],[Orden]]="","",IF(Tabla13253538[Nivel]=BD!$L$1,'Filtrar Salas Grado Año'!A11,IF(Tabla13253538[Nivel]=BD!$L$2,'Filtrar Salas Grado Año'!C11,'Filtrar Salas Grado Año'!E11))))</f>
        <v/>
      </c>
      <c r="F15">
        <f>IF(Tabla13253538[Cant. Alumnos]&gt;1,IF(F14="","",IF(ISNUMBER(F14)=FALSE,1,IF(F14=Tabla13253538[Cant. Alumnos],"",F14+1))),"")</f>
        <v>13</v>
      </c>
      <c r="G15" t="str">
        <f t="array" ref="G15">IF(Tabla21263639[[#This Row],[Contador]]="","",IF(Tabla13253538[Nivel]=BD!$L$1,IFERROR(SMALL(IF(Tabla19[Sala]=$C$2,Tabla19[ID2]),ROW()-2),""),IF(Tabla13253538[Nivel]=BD!$L$2,IFERROR(SMALL(IF(Tabla199[Sala]=$C$2,Tabla199[ID2]),ROW()-2),""),IFERROR(SMALL(IF(Tabla19912[Sala]=$C$2,Tabla19912[ID2]),ROW()-2),""))))</f>
        <v/>
      </c>
      <c r="H15" t="str">
        <f>IF(Tabla21263639[[#This Row],[ID]]="","",IF(Tabla13253538[Nivel]=BD!$L$1,VLOOKUP(Tabla21263639[[#This Row],[ID]],Tabla19[],4,0),IF(Tabla13253538[Nivel]=BD!$L$2,VLOOKUP(Tabla21263639[[#This Row],[ID]],Tabla199[],4,0),VLOOKUP(Tabla21263639[[#This Row],[ID]],Tabla19912[],4,0))))</f>
        <v/>
      </c>
    </row>
    <row r="16" spans="1:8" x14ac:dyDescent="0.2">
      <c r="B16" t="str">
        <f>IF(Tabla13253538[Cant. Salas]="","",IF(B15="","",IF(ISNUMBER(B15)=FALSE,1,IF(B15=Tabla13253538[Cant. Salas],"",B15+1))))</f>
        <v/>
      </c>
      <c r="C16" t="str">
        <f>IF(IF(Tabla12283740[[#This Row],[Orden]]="","",IF(Tabla13253538[Nivel]=BD!$L$1,'Filtrar Salas Grado Año'!A12,IF(Tabla13253538[Nivel]=BD!$L$2,'Filtrar Salas Grado Año'!C12,'Filtrar Salas Grado Año'!E12)))="(en blanco)","",IF(Tabla12283740[[#This Row],[Orden]]="","",IF(Tabla13253538[Nivel]=BD!$L$1,'Filtrar Salas Grado Año'!A12,IF(Tabla13253538[Nivel]=BD!$L$2,'Filtrar Salas Grado Año'!C12,'Filtrar Salas Grado Año'!E12))))</f>
        <v/>
      </c>
      <c r="F16">
        <f>IF(Tabla13253538[Cant. Alumnos]&gt;1,IF(F15="","",IF(ISNUMBER(F15)=FALSE,1,IF(F15=Tabla13253538[Cant. Alumnos],"",F15+1))),"")</f>
        <v>14</v>
      </c>
      <c r="G16" t="str">
        <f t="array" ref="G16">IF(Tabla21263639[[#This Row],[Contador]]="","",IF(Tabla13253538[Nivel]=BD!$L$1,IFERROR(SMALL(IF(Tabla19[Sala]=$C$2,Tabla19[ID2]),ROW()-2),""),IF(Tabla13253538[Nivel]=BD!$L$2,IFERROR(SMALL(IF(Tabla199[Sala]=$C$2,Tabla199[ID2]),ROW()-2),""),IFERROR(SMALL(IF(Tabla19912[Sala]=$C$2,Tabla19912[ID2]),ROW()-2),""))))</f>
        <v/>
      </c>
      <c r="H16" t="str">
        <f>IF(Tabla21263639[[#This Row],[ID]]="","",IF(Tabla13253538[Nivel]=BD!$L$1,VLOOKUP(Tabla21263639[[#This Row],[ID]],Tabla19[],4,0),IF(Tabla13253538[Nivel]=BD!$L$2,VLOOKUP(Tabla21263639[[#This Row],[ID]],Tabla199[],4,0),VLOOKUP(Tabla21263639[[#This Row],[ID]],Tabla19912[],4,0))))</f>
        <v/>
      </c>
    </row>
    <row r="17" spans="2:8" x14ac:dyDescent="0.2">
      <c r="B17" t="str">
        <f>IF(Tabla13253538[Cant. Salas]="","",IF(B16="","",IF(ISNUMBER(B16)=FALSE,1,IF(B16=Tabla13253538[Cant. Salas],"",B16+1))))</f>
        <v/>
      </c>
      <c r="C17" t="str">
        <f>IF(IF(Tabla12283740[[#This Row],[Orden]]="","",IF(Tabla13253538[Nivel]=BD!$L$1,'Filtrar Salas Grado Año'!A13,IF(Tabla13253538[Nivel]=BD!$L$2,'Filtrar Salas Grado Año'!C13,'Filtrar Salas Grado Año'!E13)))="(en blanco)","",IF(Tabla12283740[[#This Row],[Orden]]="","",IF(Tabla13253538[Nivel]=BD!$L$1,'Filtrar Salas Grado Año'!A13,IF(Tabla13253538[Nivel]=BD!$L$2,'Filtrar Salas Grado Año'!C13,'Filtrar Salas Grado Año'!E13))))</f>
        <v/>
      </c>
      <c r="F17">
        <f>IF(Tabla13253538[Cant. Alumnos]&gt;1,IF(F16="","",IF(ISNUMBER(F16)=FALSE,1,IF(F16=Tabla13253538[Cant. Alumnos],"",F16+1))),"")</f>
        <v>15</v>
      </c>
      <c r="G17" t="str">
        <f t="array" ref="G17">IF(Tabla21263639[[#This Row],[Contador]]="","",IF(Tabla13253538[Nivel]=BD!$L$1,IFERROR(SMALL(IF(Tabla19[Sala]=$C$2,Tabla19[ID2]),ROW()-2),""),IF(Tabla13253538[Nivel]=BD!$L$2,IFERROR(SMALL(IF(Tabla199[Sala]=$C$2,Tabla199[ID2]),ROW()-2),""),IFERROR(SMALL(IF(Tabla19912[Sala]=$C$2,Tabla19912[ID2]),ROW()-2),""))))</f>
        <v/>
      </c>
      <c r="H17" t="str">
        <f>IF(Tabla21263639[[#This Row],[ID]]="","",IF(Tabla13253538[Nivel]=BD!$L$1,VLOOKUP(Tabla21263639[[#This Row],[ID]],Tabla19[],4,0),IF(Tabla13253538[Nivel]=BD!$L$2,VLOOKUP(Tabla21263639[[#This Row],[ID]],Tabla199[],4,0),VLOOKUP(Tabla21263639[[#This Row],[ID]],Tabla19912[],4,0))))</f>
        <v/>
      </c>
    </row>
    <row r="18" spans="2:8" x14ac:dyDescent="0.2">
      <c r="B18" t="str">
        <f>IF(Tabla13253538[Cant. Salas]="","",IF(B17="","",IF(ISNUMBER(B17)=FALSE,1,IF(B17=Tabla13253538[Cant. Salas],"",B17+1))))</f>
        <v/>
      </c>
      <c r="C18" t="str">
        <f>IF(IF(Tabla12283740[[#This Row],[Orden]]="","",IF(Tabla13253538[Nivel]=BD!$L$1,'Filtrar Salas Grado Año'!A14,IF(Tabla13253538[Nivel]=BD!$L$2,'Filtrar Salas Grado Año'!C14,'Filtrar Salas Grado Año'!E14)))="(en blanco)","",IF(Tabla12283740[[#This Row],[Orden]]="","",IF(Tabla13253538[Nivel]=BD!$L$1,'Filtrar Salas Grado Año'!A14,IF(Tabla13253538[Nivel]=BD!$L$2,'Filtrar Salas Grado Año'!C14,'Filtrar Salas Grado Año'!E14))))</f>
        <v/>
      </c>
      <c r="F18">
        <f>IF(Tabla13253538[Cant. Alumnos]&gt;1,IF(F17="","",IF(ISNUMBER(F17)=FALSE,1,IF(F17=Tabla13253538[Cant. Alumnos],"",F17+1))),"")</f>
        <v>16</v>
      </c>
      <c r="G18" t="str">
        <f t="array" ref="G18">IF(Tabla21263639[[#This Row],[Contador]]="","",IF(Tabla13253538[Nivel]=BD!$L$1,IFERROR(SMALL(IF(Tabla19[Sala]=$C$2,Tabla19[ID2]),ROW()-2),""),IF(Tabla13253538[Nivel]=BD!$L$2,IFERROR(SMALL(IF(Tabla199[Sala]=$C$2,Tabla199[ID2]),ROW()-2),""),IFERROR(SMALL(IF(Tabla19912[Sala]=$C$2,Tabla19912[ID2]),ROW()-2),""))))</f>
        <v/>
      </c>
      <c r="H18" t="str">
        <f>IF(Tabla21263639[[#This Row],[ID]]="","",IF(Tabla13253538[Nivel]=BD!$L$1,VLOOKUP(Tabla21263639[[#This Row],[ID]],Tabla19[],4,0),IF(Tabla13253538[Nivel]=BD!$L$2,VLOOKUP(Tabla21263639[[#This Row],[ID]],Tabla199[],4,0),VLOOKUP(Tabla21263639[[#This Row],[ID]],Tabla19912[],4,0))))</f>
        <v/>
      </c>
    </row>
    <row r="19" spans="2:8" x14ac:dyDescent="0.2">
      <c r="B19" t="str">
        <f>IF(Tabla13253538[Cant. Salas]="","",IF(B18="","",IF(ISNUMBER(B18)=FALSE,1,IF(B18=Tabla13253538[Cant. Salas],"",B18+1))))</f>
        <v/>
      </c>
      <c r="C19" t="str">
        <f>IF(IF(Tabla12283740[[#This Row],[Orden]]="","",IF(Tabla13253538[Nivel]=BD!$L$1,'Filtrar Salas Grado Año'!A15,IF(Tabla13253538[Nivel]=BD!$L$2,'Filtrar Salas Grado Año'!C15,'Filtrar Salas Grado Año'!E15)))="(en blanco)","",IF(Tabla12283740[[#This Row],[Orden]]="","",IF(Tabla13253538[Nivel]=BD!$L$1,'Filtrar Salas Grado Año'!A15,IF(Tabla13253538[Nivel]=BD!$L$2,'Filtrar Salas Grado Año'!C15,'Filtrar Salas Grado Año'!E15))))</f>
        <v/>
      </c>
      <c r="F19">
        <f>IF(Tabla13253538[Cant. Alumnos]&gt;1,IF(F18="","",IF(ISNUMBER(F18)=FALSE,1,IF(F18=Tabla13253538[Cant. Alumnos],"",F18+1))),"")</f>
        <v>17</v>
      </c>
      <c r="G19" t="str">
        <f t="array" ref="G19">IF(Tabla21263639[[#This Row],[Contador]]="","",IF(Tabla13253538[Nivel]=BD!$L$1,IFERROR(SMALL(IF(Tabla19[Sala]=$C$2,Tabla19[ID2]),ROW()-2),""),IF(Tabla13253538[Nivel]=BD!$L$2,IFERROR(SMALL(IF(Tabla199[Sala]=$C$2,Tabla199[ID2]),ROW()-2),""),IFERROR(SMALL(IF(Tabla19912[Sala]=$C$2,Tabla19912[ID2]),ROW()-2),""))))</f>
        <v/>
      </c>
      <c r="H19" t="str">
        <f>IF(Tabla21263639[[#This Row],[ID]]="","",IF(Tabla13253538[Nivel]=BD!$L$1,VLOOKUP(Tabla21263639[[#This Row],[ID]],Tabla19[],4,0),IF(Tabla13253538[Nivel]=BD!$L$2,VLOOKUP(Tabla21263639[[#This Row],[ID]],Tabla199[],4,0),VLOOKUP(Tabla21263639[[#This Row],[ID]],Tabla19912[],4,0))))</f>
        <v/>
      </c>
    </row>
    <row r="20" spans="2:8" x14ac:dyDescent="0.2">
      <c r="B20" t="str">
        <f>IF(Tabla13253538[Cant. Salas]="","",IF(B19="","",IF(ISNUMBER(B19)=FALSE,1,IF(B19=Tabla13253538[Cant. Salas],"",B19+1))))</f>
        <v/>
      </c>
      <c r="C20" t="str">
        <f>IF(IF(Tabla12283740[[#This Row],[Orden]]="","",IF(Tabla13253538[Nivel]=BD!$L$1,'Filtrar Salas Grado Año'!A16,IF(Tabla13253538[Nivel]=BD!$L$2,'Filtrar Salas Grado Año'!C16,'Filtrar Salas Grado Año'!E16)))="(en blanco)","",IF(Tabla12283740[[#This Row],[Orden]]="","",IF(Tabla13253538[Nivel]=BD!$L$1,'Filtrar Salas Grado Año'!A16,IF(Tabla13253538[Nivel]=BD!$L$2,'Filtrar Salas Grado Año'!C16,'Filtrar Salas Grado Año'!E16))))</f>
        <v/>
      </c>
      <c r="F20">
        <f>IF(Tabla13253538[Cant. Alumnos]&gt;1,IF(F19="","",IF(ISNUMBER(F19)=FALSE,1,IF(F19=Tabla13253538[Cant. Alumnos],"",F19+1))),"")</f>
        <v>18</v>
      </c>
      <c r="G20" t="str">
        <f t="array" ref="G20">IF(Tabla21263639[[#This Row],[Contador]]="","",IF(Tabla13253538[Nivel]=BD!$L$1,IFERROR(SMALL(IF(Tabla19[Sala]=$C$2,Tabla19[ID2]),ROW()-2),""),IF(Tabla13253538[Nivel]=BD!$L$2,IFERROR(SMALL(IF(Tabla199[Sala]=$C$2,Tabla199[ID2]),ROW()-2),""),IFERROR(SMALL(IF(Tabla19912[Sala]=$C$2,Tabla19912[ID2]),ROW()-2),""))))</f>
        <v/>
      </c>
      <c r="H20" t="str">
        <f>IF(Tabla21263639[[#This Row],[ID]]="","",IF(Tabla13253538[Nivel]=BD!$L$1,VLOOKUP(Tabla21263639[[#This Row],[ID]],Tabla19[],4,0),IF(Tabla13253538[Nivel]=BD!$L$2,VLOOKUP(Tabla21263639[[#This Row],[ID]],Tabla199[],4,0),VLOOKUP(Tabla21263639[[#This Row],[ID]],Tabla19912[],4,0))))</f>
        <v/>
      </c>
    </row>
    <row r="21" spans="2:8" x14ac:dyDescent="0.2">
      <c r="B21" s="16" t="str">
        <f>IF(Tabla13253538[Cant. Salas]="","",IF(B20="","",IF(ISNUMBER(B20)=FALSE,1,IF(B20=Tabla13253538[Cant. Salas],"",B20+1))))</f>
        <v/>
      </c>
      <c r="C21" t="str">
        <f>IF(IF(Tabla12283740[[#This Row],[Orden]]="","",IF(Tabla13253538[Nivel]=BD!$L$1,'Filtrar Salas Grado Año'!A17,IF(Tabla13253538[Nivel]=BD!$L$2,'Filtrar Salas Grado Año'!C17,'Filtrar Salas Grado Año'!E17)))="(en blanco)","",IF(Tabla12283740[[#This Row],[Orden]]="","",IF(Tabla13253538[Nivel]=BD!$L$1,'Filtrar Salas Grado Año'!A17,IF(Tabla13253538[Nivel]=BD!$L$2,'Filtrar Salas Grado Año'!C17,'Filtrar Salas Grado Año'!E17))))</f>
        <v/>
      </c>
      <c r="F21">
        <f>IF(Tabla13253538[Cant. Alumnos]&gt;1,IF(F20="","",IF(ISNUMBER(F20)=FALSE,1,IF(F20=Tabla13253538[Cant. Alumnos],"",F20+1))),"")</f>
        <v>19</v>
      </c>
      <c r="G21" t="str">
        <f t="array" ref="G21">IF(Tabla21263639[[#This Row],[Contador]]="","",IF(Tabla13253538[Nivel]=BD!$L$1,IFERROR(SMALL(IF(Tabla19[Sala]=$C$2,Tabla19[ID2]),ROW()-2),""),IF(Tabla13253538[Nivel]=BD!$L$2,IFERROR(SMALL(IF(Tabla199[Sala]=$C$2,Tabla199[ID2]),ROW()-2),""),IFERROR(SMALL(IF(Tabla19912[Sala]=$C$2,Tabla19912[ID2]),ROW()-2),""))))</f>
        <v/>
      </c>
      <c r="H21" t="str">
        <f>IF(Tabla21263639[[#This Row],[ID]]="","",IF(Tabla13253538[Nivel]=BD!$L$1,VLOOKUP(Tabla21263639[[#This Row],[ID]],Tabla19[],4,0),IF(Tabla13253538[Nivel]=BD!$L$2,VLOOKUP(Tabla21263639[[#This Row],[ID]],Tabla199[],4,0),VLOOKUP(Tabla21263639[[#This Row],[ID]],Tabla19912[],4,0))))</f>
        <v/>
      </c>
    </row>
    <row r="22" spans="2:8" x14ac:dyDescent="0.2">
      <c r="B22" s="16" t="str">
        <f>IF(Tabla13253538[Cant. Salas]="","",IF(B21="","",IF(ISNUMBER(B21)=FALSE,1,IF(B21=Tabla13253538[Cant. Salas],"",B21+1))))</f>
        <v/>
      </c>
      <c r="C22" t="str">
        <f>IF(IF(Tabla12283740[[#This Row],[Orden]]="","",IF(Tabla13253538[Nivel]=BD!$L$1,'Filtrar Salas Grado Año'!A18,IF(Tabla13253538[Nivel]=BD!$L$2,'Filtrar Salas Grado Año'!C18,'Filtrar Salas Grado Año'!E18)))="(en blanco)","",IF(Tabla12283740[[#This Row],[Orden]]="","",IF(Tabla13253538[Nivel]=BD!$L$1,'Filtrar Salas Grado Año'!A18,IF(Tabla13253538[Nivel]=BD!$L$2,'Filtrar Salas Grado Año'!C18,'Filtrar Salas Grado Año'!E18))))</f>
        <v/>
      </c>
      <c r="F22">
        <f>IF(Tabla13253538[Cant. Alumnos]&gt;1,IF(F21="","",IF(ISNUMBER(F21)=FALSE,1,IF(F21=Tabla13253538[Cant. Alumnos],"",F21+1))),"")</f>
        <v>20</v>
      </c>
      <c r="G22" t="str">
        <f t="array" ref="G22">IF(Tabla21263639[[#This Row],[Contador]]="","",IF(Tabla13253538[Nivel]=BD!$L$1,IFERROR(SMALL(IF(Tabla19[Sala]=$C$2,Tabla19[ID2]),ROW()-2),""),IF(Tabla13253538[Nivel]=BD!$L$2,IFERROR(SMALL(IF(Tabla199[Sala]=$C$2,Tabla199[ID2]),ROW()-2),""),IFERROR(SMALL(IF(Tabla19912[Sala]=$C$2,Tabla19912[ID2]),ROW()-2),""))))</f>
        <v/>
      </c>
      <c r="H22" t="str">
        <f>IF(Tabla21263639[[#This Row],[ID]]="","",IF(Tabla13253538[Nivel]=BD!$L$1,VLOOKUP(Tabla21263639[[#This Row],[ID]],Tabla19[],4,0),IF(Tabla13253538[Nivel]=BD!$L$2,VLOOKUP(Tabla21263639[[#This Row],[ID]],Tabla199[],4,0),VLOOKUP(Tabla21263639[[#This Row],[ID]],Tabla19912[],4,0))))</f>
        <v/>
      </c>
    </row>
    <row r="23" spans="2:8" x14ac:dyDescent="0.2">
      <c r="B23" s="16" t="str">
        <f>IF(Tabla13253538[Cant. Salas]="","",IF(B22="","",IF(ISNUMBER(B22)=FALSE,1,IF(B22=Tabla13253538[Cant. Salas],"",B22+1))))</f>
        <v/>
      </c>
      <c r="C23" t="str">
        <f>IF(IF(Tabla12283740[[#This Row],[Orden]]="","",IF(Tabla13253538[Nivel]=BD!$L$1,'Filtrar Salas Grado Año'!A19,IF(Tabla13253538[Nivel]=BD!$L$2,'Filtrar Salas Grado Año'!C19,'Filtrar Salas Grado Año'!E19)))="(en blanco)","",IF(Tabla12283740[[#This Row],[Orden]]="","",IF(Tabla13253538[Nivel]=BD!$L$1,'Filtrar Salas Grado Año'!A19,IF(Tabla13253538[Nivel]=BD!$L$2,'Filtrar Salas Grado Año'!C19,'Filtrar Salas Grado Año'!E19))))</f>
        <v/>
      </c>
      <c r="F23">
        <f>IF(Tabla13253538[Cant. Alumnos]&gt;1,IF(F22="","",IF(ISNUMBER(F22)=FALSE,1,IF(F22=Tabla13253538[Cant. Alumnos],"",F22+1))),"")</f>
        <v>21</v>
      </c>
      <c r="G23" t="str">
        <f t="array" ref="G23">IF(Tabla21263639[[#This Row],[Contador]]="","",IF(Tabla13253538[Nivel]=BD!$L$1,IFERROR(SMALL(IF(Tabla19[Sala]=$C$2,Tabla19[ID2]),ROW()-2),""),IF(Tabla13253538[Nivel]=BD!$L$2,IFERROR(SMALL(IF(Tabla199[Sala]=$C$2,Tabla199[ID2]),ROW()-2),""),IFERROR(SMALL(IF(Tabla19912[Sala]=$C$2,Tabla19912[ID2]),ROW()-2),""))))</f>
        <v/>
      </c>
      <c r="H23" t="str">
        <f>IF(Tabla21263639[[#This Row],[ID]]="","",IF(Tabla13253538[Nivel]=BD!$L$1,VLOOKUP(Tabla21263639[[#This Row],[ID]],Tabla19[],4,0),IF(Tabla13253538[Nivel]=BD!$L$2,VLOOKUP(Tabla21263639[[#This Row],[ID]],Tabla199[],4,0),VLOOKUP(Tabla21263639[[#This Row],[ID]],Tabla19912[],4,0))))</f>
        <v/>
      </c>
    </row>
    <row r="24" spans="2:8" x14ac:dyDescent="0.2">
      <c r="B24" s="16" t="str">
        <f>IF(Tabla13253538[Cant. Salas]="","",IF(B23="","",IF(ISNUMBER(B23)=FALSE,1,IF(B23=Tabla13253538[Cant. Salas],"",B23+1))))</f>
        <v/>
      </c>
      <c r="C24" t="str">
        <f>IF(IF(Tabla12283740[[#This Row],[Orden]]="","",IF(Tabla13253538[Nivel]=BD!$L$1,'Filtrar Salas Grado Año'!A20,IF(Tabla13253538[Nivel]=BD!$L$2,'Filtrar Salas Grado Año'!C20,'Filtrar Salas Grado Año'!E20)))="(en blanco)","",IF(Tabla12283740[[#This Row],[Orden]]="","",IF(Tabla13253538[Nivel]=BD!$L$1,'Filtrar Salas Grado Año'!A20,IF(Tabla13253538[Nivel]=BD!$L$2,'Filtrar Salas Grado Año'!C20,'Filtrar Salas Grado Año'!E20))))</f>
        <v/>
      </c>
      <c r="F24">
        <f>IF(Tabla13253538[Cant. Alumnos]&gt;1,IF(F23="","",IF(ISNUMBER(F23)=FALSE,1,IF(F23=Tabla13253538[Cant. Alumnos],"",F23+1))),"")</f>
        <v>22</v>
      </c>
      <c r="G24" t="str">
        <f t="array" ref="G24">IF(Tabla21263639[[#This Row],[Contador]]="","",IF(Tabla13253538[Nivel]=BD!$L$1,IFERROR(SMALL(IF(Tabla19[Sala]=$C$2,Tabla19[ID2]),ROW()-2),""),IF(Tabla13253538[Nivel]=BD!$L$2,IFERROR(SMALL(IF(Tabla199[Sala]=$C$2,Tabla199[ID2]),ROW()-2),""),IFERROR(SMALL(IF(Tabla19912[Sala]=$C$2,Tabla19912[ID2]),ROW()-2),""))))</f>
        <v/>
      </c>
      <c r="H24" t="str">
        <f>IF(Tabla21263639[[#This Row],[ID]]="","",IF(Tabla13253538[Nivel]=BD!$L$1,VLOOKUP(Tabla21263639[[#This Row],[ID]],Tabla19[],4,0),IF(Tabla13253538[Nivel]=BD!$L$2,VLOOKUP(Tabla21263639[[#This Row],[ID]],Tabla199[],4,0),VLOOKUP(Tabla21263639[[#This Row],[ID]],Tabla19912[],4,0))))</f>
        <v/>
      </c>
    </row>
    <row r="25" spans="2:8" x14ac:dyDescent="0.2">
      <c r="B25" s="16" t="str">
        <f>IF(Tabla13253538[Cant. Salas]="","",IF(B24="","",IF(ISNUMBER(B24)=FALSE,1,IF(B24=Tabla13253538[Cant. Salas],"",B24+1))))</f>
        <v/>
      </c>
      <c r="C25" t="str">
        <f>IF(IF(Tabla12283740[[#This Row],[Orden]]="","",IF(Tabla13253538[Nivel]=BD!$L$1,'Filtrar Salas Grado Año'!A21,IF(Tabla13253538[Nivel]=BD!$L$2,'Filtrar Salas Grado Año'!C21,'Filtrar Salas Grado Año'!E21)))="(en blanco)","",IF(Tabla12283740[[#This Row],[Orden]]="","",IF(Tabla13253538[Nivel]=BD!$L$1,'Filtrar Salas Grado Año'!A21,IF(Tabla13253538[Nivel]=BD!$L$2,'Filtrar Salas Grado Año'!C21,'Filtrar Salas Grado Año'!E21))))</f>
        <v/>
      </c>
      <c r="F25">
        <f>IF(Tabla13253538[Cant. Alumnos]&gt;1,IF(F24="","",IF(ISNUMBER(F24)=FALSE,1,IF(F24=Tabla13253538[Cant. Alumnos],"",F24+1))),"")</f>
        <v>23</v>
      </c>
      <c r="G25" t="str">
        <f t="array" ref="G25">IF(Tabla21263639[[#This Row],[Contador]]="","",IF(Tabla13253538[Nivel]=BD!$L$1,IFERROR(SMALL(IF(Tabla19[Sala]=$C$2,Tabla19[ID2]),ROW()-2),""),IF(Tabla13253538[Nivel]=BD!$L$2,IFERROR(SMALL(IF(Tabla199[Sala]=$C$2,Tabla199[ID2]),ROW()-2),""),IFERROR(SMALL(IF(Tabla19912[Sala]=$C$2,Tabla19912[ID2]),ROW()-2),""))))</f>
        <v/>
      </c>
      <c r="H25" t="str">
        <f>IF(Tabla21263639[[#This Row],[ID]]="","",IF(Tabla13253538[Nivel]=BD!$L$1,VLOOKUP(Tabla21263639[[#This Row],[ID]],Tabla19[],4,0),IF(Tabla13253538[Nivel]=BD!$L$2,VLOOKUP(Tabla21263639[[#This Row],[ID]],Tabla199[],4,0),VLOOKUP(Tabla21263639[[#This Row],[ID]],Tabla19912[],4,0))))</f>
        <v/>
      </c>
    </row>
    <row r="26" spans="2:8" x14ac:dyDescent="0.2">
      <c r="B26" s="16" t="str">
        <f>IF(Tabla13253538[Cant. Salas]="","",IF(B25="","",IF(ISNUMBER(B25)=FALSE,1,IF(B25=Tabla13253538[Cant. Salas],"",B25+1))))</f>
        <v/>
      </c>
      <c r="C26" t="str">
        <f>IF(IF(Tabla12283740[[#This Row],[Orden]]="","",IF(Tabla13253538[Nivel]=BD!$L$1,'Filtrar Salas Grado Año'!A22,IF(Tabla13253538[Nivel]=BD!$L$2,'Filtrar Salas Grado Año'!C22,'Filtrar Salas Grado Año'!E22)))="(en blanco)","",IF(Tabla12283740[[#This Row],[Orden]]="","",IF(Tabla13253538[Nivel]=BD!$L$1,'Filtrar Salas Grado Año'!A22,IF(Tabla13253538[Nivel]=BD!$L$2,'Filtrar Salas Grado Año'!C22,'Filtrar Salas Grado Año'!E22))))</f>
        <v/>
      </c>
      <c r="F26">
        <f>IF(Tabla13253538[Cant. Alumnos]&gt;1,IF(F25="","",IF(ISNUMBER(F25)=FALSE,1,IF(F25=Tabla13253538[Cant. Alumnos],"",F25+1))),"")</f>
        <v>24</v>
      </c>
      <c r="G26" t="str">
        <f t="array" ref="G26">IF(Tabla21263639[[#This Row],[Contador]]="","",IF(Tabla13253538[Nivel]=BD!$L$1,IFERROR(SMALL(IF(Tabla19[Sala]=$C$2,Tabla19[ID2]),ROW()-2),""),IF(Tabla13253538[Nivel]=BD!$L$2,IFERROR(SMALL(IF(Tabla199[Sala]=$C$2,Tabla199[ID2]),ROW()-2),""),IFERROR(SMALL(IF(Tabla19912[Sala]=$C$2,Tabla19912[ID2]),ROW()-2),""))))</f>
        <v/>
      </c>
      <c r="H26" t="str">
        <f>IF(Tabla21263639[[#This Row],[ID]]="","",IF(Tabla13253538[Nivel]=BD!$L$1,VLOOKUP(Tabla21263639[[#This Row],[ID]],Tabla19[],4,0),IF(Tabla13253538[Nivel]=BD!$L$2,VLOOKUP(Tabla21263639[[#This Row],[ID]],Tabla199[],4,0),VLOOKUP(Tabla21263639[[#This Row],[ID]],Tabla19912[],4,0))))</f>
        <v/>
      </c>
    </row>
    <row r="27" spans="2:8" x14ac:dyDescent="0.2">
      <c r="B27" s="16" t="str">
        <f>IF(Tabla13253538[Cant. Salas]="","",IF(B26="","",IF(ISNUMBER(B26)=FALSE,1,IF(B26=Tabla13253538[Cant. Salas],"",B26+1))))</f>
        <v/>
      </c>
      <c r="C27" t="str">
        <f>IF(IF(Tabla12283740[[#This Row],[Orden]]="","",IF(Tabla13253538[Nivel]=BD!$L$1,'Filtrar Salas Grado Año'!A23,IF(Tabla13253538[Nivel]=BD!$L$2,'Filtrar Salas Grado Año'!C23,'Filtrar Salas Grado Año'!E23)))="(en blanco)","",IF(Tabla12283740[[#This Row],[Orden]]="","",IF(Tabla13253538[Nivel]=BD!$L$1,'Filtrar Salas Grado Año'!A23,IF(Tabla13253538[Nivel]=BD!$L$2,'Filtrar Salas Grado Año'!C23,'Filtrar Salas Grado Año'!E23))))</f>
        <v/>
      </c>
      <c r="F27">
        <f>IF(Tabla13253538[Cant. Alumnos]&gt;1,IF(F26="","",IF(ISNUMBER(F26)=FALSE,1,IF(F26=Tabla13253538[Cant. Alumnos],"",F26+1))),"")</f>
        <v>25</v>
      </c>
      <c r="G27" t="str">
        <f t="array" ref="G27">IF(Tabla21263639[[#This Row],[Contador]]="","",IF(Tabla13253538[Nivel]=BD!$L$1,IFERROR(SMALL(IF(Tabla19[Sala]=$C$2,Tabla19[ID2]),ROW()-2),""),IF(Tabla13253538[Nivel]=BD!$L$2,IFERROR(SMALL(IF(Tabla199[Sala]=$C$2,Tabla199[ID2]),ROW()-2),""),IFERROR(SMALL(IF(Tabla19912[Sala]=$C$2,Tabla19912[ID2]),ROW()-2),""))))</f>
        <v/>
      </c>
      <c r="H27" t="str">
        <f>IF(Tabla21263639[[#This Row],[ID]]="","",IF(Tabla13253538[Nivel]=BD!$L$1,VLOOKUP(Tabla21263639[[#This Row],[ID]],Tabla19[],4,0),IF(Tabla13253538[Nivel]=BD!$L$2,VLOOKUP(Tabla21263639[[#This Row],[ID]],Tabla199[],4,0),VLOOKUP(Tabla21263639[[#This Row],[ID]],Tabla19912[],4,0))))</f>
        <v/>
      </c>
    </row>
    <row r="28" spans="2:8" x14ac:dyDescent="0.2">
      <c r="B28" s="16" t="str">
        <f>IF(Tabla13253538[Cant. Salas]="","",IF(B27="","",IF(ISNUMBER(B27)=FALSE,1,IF(B27=Tabla13253538[Cant. Salas],"",B27+1))))</f>
        <v/>
      </c>
      <c r="C28" t="str">
        <f>IF(IF(Tabla12283740[[#This Row],[Orden]]="","",IF(Tabla13253538[Nivel]=BD!$L$1,'Filtrar Salas Grado Año'!A24,IF(Tabla13253538[Nivel]=BD!$L$2,'Filtrar Salas Grado Año'!C24,'Filtrar Salas Grado Año'!E24)))="(en blanco)","",IF(Tabla12283740[[#This Row],[Orden]]="","",IF(Tabla13253538[Nivel]=BD!$L$1,'Filtrar Salas Grado Año'!A24,IF(Tabla13253538[Nivel]=BD!$L$2,'Filtrar Salas Grado Año'!C24,'Filtrar Salas Grado Año'!E24))))</f>
        <v/>
      </c>
      <c r="F28">
        <f>IF(Tabla13253538[Cant. Alumnos]&gt;1,IF(F27="","",IF(ISNUMBER(F27)=FALSE,1,IF(F27=Tabla13253538[Cant. Alumnos],"",F27+1))),"")</f>
        <v>26</v>
      </c>
      <c r="G28" t="str">
        <f t="array" ref="G28">IF(Tabla21263639[[#This Row],[Contador]]="","",IF(Tabla13253538[Nivel]=BD!$L$1,IFERROR(SMALL(IF(Tabla19[Sala]=$C$2,Tabla19[ID2]),ROW()-2),""),IF(Tabla13253538[Nivel]=BD!$L$2,IFERROR(SMALL(IF(Tabla199[Sala]=$C$2,Tabla199[ID2]),ROW()-2),""),IFERROR(SMALL(IF(Tabla19912[Sala]=$C$2,Tabla19912[ID2]),ROW()-2),""))))</f>
        <v/>
      </c>
      <c r="H28" t="str">
        <f>IF(Tabla21263639[[#This Row],[ID]]="","",IF(Tabla13253538[Nivel]=BD!$L$1,VLOOKUP(Tabla21263639[[#This Row],[ID]],Tabla19[],4,0),IF(Tabla13253538[Nivel]=BD!$L$2,VLOOKUP(Tabla21263639[[#This Row],[ID]],Tabla199[],4,0),VLOOKUP(Tabla21263639[[#This Row],[ID]],Tabla19912[],4,0))))</f>
        <v/>
      </c>
    </row>
    <row r="29" spans="2:8" x14ac:dyDescent="0.2">
      <c r="B29" s="16" t="str">
        <f>IF(Tabla13253538[Cant. Salas]="","",IF(B28="","",IF(ISNUMBER(B28)=FALSE,1,IF(B28=Tabla13253538[Cant. Salas],"",B28+1))))</f>
        <v/>
      </c>
      <c r="C29" t="str">
        <f>IF(IF(Tabla12283740[[#This Row],[Orden]]="","",IF(Tabla13253538[Nivel]=BD!$L$1,'Filtrar Salas Grado Año'!A25,IF(Tabla13253538[Nivel]=BD!$L$2,'Filtrar Salas Grado Año'!C25,'Filtrar Salas Grado Año'!E25)))="(en blanco)","",IF(Tabla12283740[[#This Row],[Orden]]="","",IF(Tabla13253538[Nivel]=BD!$L$1,'Filtrar Salas Grado Año'!A25,IF(Tabla13253538[Nivel]=BD!$L$2,'Filtrar Salas Grado Año'!C25,'Filtrar Salas Grado Año'!E25))))</f>
        <v/>
      </c>
      <c r="F29">
        <f>IF(Tabla13253538[Cant. Alumnos]&gt;1,IF(F28="","",IF(ISNUMBER(F28)=FALSE,1,IF(F28=Tabla13253538[Cant. Alumnos],"",F28+1))),"")</f>
        <v>27</v>
      </c>
      <c r="G29" t="str">
        <f t="array" ref="G29">IF(Tabla21263639[[#This Row],[Contador]]="","",IF(Tabla13253538[Nivel]=BD!$L$1,IFERROR(SMALL(IF(Tabla19[Sala]=$C$2,Tabla19[ID2]),ROW()-2),""),IF(Tabla13253538[Nivel]=BD!$L$2,IFERROR(SMALL(IF(Tabla199[Sala]=$C$2,Tabla199[ID2]),ROW()-2),""),IFERROR(SMALL(IF(Tabla19912[Sala]=$C$2,Tabla19912[ID2]),ROW()-2),""))))</f>
        <v/>
      </c>
      <c r="H29" t="str">
        <f>IF(Tabla21263639[[#This Row],[ID]]="","",IF(Tabla13253538[Nivel]=BD!$L$1,VLOOKUP(Tabla21263639[[#This Row],[ID]],Tabla19[],4,0),IF(Tabla13253538[Nivel]=BD!$L$2,VLOOKUP(Tabla21263639[[#This Row],[ID]],Tabla199[],4,0),VLOOKUP(Tabla21263639[[#This Row],[ID]],Tabla19912[],4,0))))</f>
        <v/>
      </c>
    </row>
    <row r="30" spans="2:8" x14ac:dyDescent="0.2">
      <c r="F30">
        <f>IF(Tabla13253538[Cant. Alumnos]&gt;1,IF(F29="","",IF(ISNUMBER(F29)=FALSE,1,IF(F29=Tabla13253538[Cant. Alumnos],"",F29+1))),"")</f>
        <v>28</v>
      </c>
      <c r="G30" t="str">
        <f t="array" ref="G30">IF(Tabla21263639[[#This Row],[Contador]]="","",IF(Tabla13253538[Nivel]=BD!$L$1,IFERROR(SMALL(IF(Tabla19[Sala]=$C$2,Tabla19[ID2]),ROW()-2),""),IF(Tabla13253538[Nivel]=BD!$L$2,IFERROR(SMALL(IF(Tabla199[Sala]=$C$2,Tabla199[ID2]),ROW()-2),""),IFERROR(SMALL(IF(Tabla19912[Sala]=$C$2,Tabla19912[ID2]),ROW()-2),""))))</f>
        <v/>
      </c>
      <c r="H30" t="str">
        <f>IF(Tabla21263639[[#This Row],[ID]]="","",IF(Tabla13253538[Nivel]=BD!$L$1,VLOOKUP(Tabla21263639[[#This Row],[ID]],Tabla19[],4,0),IF(Tabla13253538[Nivel]=BD!$L$2,VLOOKUP(Tabla21263639[[#This Row],[ID]],Tabla199[],4,0),VLOOKUP(Tabla21263639[[#This Row],[ID]],Tabla19912[],4,0))))</f>
        <v/>
      </c>
    </row>
    <row r="31" spans="2:8" x14ac:dyDescent="0.2">
      <c r="F31">
        <f>IF(Tabla13253538[Cant. Alumnos]&gt;1,IF(F30="","",IF(ISNUMBER(F30)=FALSE,1,IF(F30=Tabla13253538[Cant. Alumnos],"",F30+1))),"")</f>
        <v>29</v>
      </c>
      <c r="G31" t="str">
        <f t="array" ref="G31">IF(Tabla21263639[[#This Row],[Contador]]="","",IF(Tabla13253538[Nivel]=BD!$L$1,IFERROR(SMALL(IF(Tabla19[Sala]=$C$2,Tabla19[ID2]),ROW()-2),""),IF(Tabla13253538[Nivel]=BD!$L$2,IFERROR(SMALL(IF(Tabla199[Sala]=$C$2,Tabla199[ID2]),ROW()-2),""),IFERROR(SMALL(IF(Tabla19912[Sala]=$C$2,Tabla19912[ID2]),ROW()-2),""))))</f>
        <v/>
      </c>
      <c r="H31" t="str">
        <f>IF(Tabla21263639[[#This Row],[ID]]="","",IF(Tabla13253538[Nivel]=BD!$L$1,VLOOKUP(Tabla21263639[[#This Row],[ID]],Tabla19[],4,0),IF(Tabla13253538[Nivel]=BD!$L$2,VLOOKUP(Tabla21263639[[#This Row],[ID]],Tabla199[],4,0),VLOOKUP(Tabla21263639[[#This Row],[ID]],Tabla19912[],4,0))))</f>
        <v/>
      </c>
    </row>
    <row r="32" spans="2:8" x14ac:dyDescent="0.2">
      <c r="F32">
        <f>IF(Tabla13253538[Cant. Alumnos]&gt;1,IF(F31="","",IF(ISNUMBER(F31)=FALSE,1,IF(F31=Tabla13253538[Cant. Alumnos],"",F31+1))),"")</f>
        <v>30</v>
      </c>
      <c r="G32" t="str">
        <f t="array" ref="G32">IF(Tabla21263639[[#This Row],[Contador]]="","",IF(Tabla13253538[Nivel]=BD!$L$1,IFERROR(SMALL(IF(Tabla19[Sala]=$C$2,Tabla19[ID2]),ROW()-2),""),IF(Tabla13253538[Nivel]=BD!$L$2,IFERROR(SMALL(IF(Tabla199[Sala]=$C$2,Tabla199[ID2]),ROW()-2),""),IFERROR(SMALL(IF(Tabla19912[Sala]=$C$2,Tabla19912[ID2]),ROW()-2),""))))</f>
        <v/>
      </c>
      <c r="H32" t="str">
        <f>IF(Tabla21263639[[#This Row],[ID]]="","",IF(Tabla13253538[Nivel]=BD!$L$1,VLOOKUP(Tabla21263639[[#This Row],[ID]],Tabla19[],4,0),IF(Tabla13253538[Nivel]=BD!$L$2,VLOOKUP(Tabla21263639[[#This Row],[ID]],Tabla199[],4,0),VLOOKUP(Tabla21263639[[#This Row],[ID]],Tabla19912[],4,0))))</f>
        <v/>
      </c>
    </row>
    <row r="33" spans="6:8" x14ac:dyDescent="0.2">
      <c r="F33">
        <f>IF(Tabla13253538[Cant. Alumnos]&gt;1,IF(F32="","",IF(ISNUMBER(F32)=FALSE,1,IF(F32=Tabla13253538[Cant. Alumnos],"",F32+1))),"")</f>
        <v>31</v>
      </c>
      <c r="G33" t="str">
        <f t="array" ref="G33">IF(Tabla21263639[[#This Row],[Contador]]="","",IF(Tabla13253538[Nivel]=BD!$L$1,IFERROR(SMALL(IF(Tabla19[Sala]=$C$2,Tabla19[ID2]),ROW()-2),""),IF(Tabla13253538[Nivel]=BD!$L$2,IFERROR(SMALL(IF(Tabla199[Sala]=$C$2,Tabla199[ID2]),ROW()-2),""),IFERROR(SMALL(IF(Tabla19912[Sala]=$C$2,Tabla19912[ID2]),ROW()-2),""))))</f>
        <v/>
      </c>
      <c r="H33" t="str">
        <f>IF(Tabla21263639[[#This Row],[ID]]="","",IF(Tabla13253538[Nivel]=BD!$L$1,VLOOKUP(Tabla21263639[[#This Row],[ID]],Tabla19[],4,0),IF(Tabla13253538[Nivel]=BD!$L$2,VLOOKUP(Tabla21263639[[#This Row],[ID]],Tabla199[],4,0),VLOOKUP(Tabla21263639[[#This Row],[ID]],Tabla19912[],4,0))))</f>
        <v/>
      </c>
    </row>
    <row r="34" spans="6:8" x14ac:dyDescent="0.2">
      <c r="F34">
        <f>IF(Tabla13253538[Cant. Alumnos]&gt;1,IF(F33="","",IF(ISNUMBER(F33)=FALSE,1,IF(F33=Tabla13253538[Cant. Alumnos],"",F33+1))),"")</f>
        <v>32</v>
      </c>
      <c r="G34" t="str">
        <f t="array" ref="G34">IF(Tabla21263639[[#This Row],[Contador]]="","",IF(Tabla13253538[Nivel]=BD!$L$1,IFERROR(SMALL(IF(Tabla19[Sala]=$C$2,Tabla19[ID2]),ROW()-2),""),IF(Tabla13253538[Nivel]=BD!$L$2,IFERROR(SMALL(IF(Tabla199[Sala]=$C$2,Tabla199[ID2]),ROW()-2),""),IFERROR(SMALL(IF(Tabla19912[Sala]=$C$2,Tabla19912[ID2]),ROW()-2),""))))</f>
        <v/>
      </c>
      <c r="H34" t="str">
        <f>IF(Tabla21263639[[#This Row],[ID]]="","",IF(Tabla13253538[Nivel]=BD!$L$1,VLOOKUP(Tabla21263639[[#This Row],[ID]],Tabla19[],4,0),IF(Tabla13253538[Nivel]=BD!$L$2,VLOOKUP(Tabla21263639[[#This Row],[ID]],Tabla199[],4,0),VLOOKUP(Tabla21263639[[#This Row],[ID]],Tabla19912[],4,0))))</f>
        <v/>
      </c>
    </row>
    <row r="35" spans="6:8" x14ac:dyDescent="0.2">
      <c r="F35">
        <f>IF(Tabla13253538[Cant. Alumnos]&gt;1,IF(F34="","",IF(ISNUMBER(F34)=FALSE,1,IF(F34=Tabla13253538[Cant. Alumnos],"",F34+1))),"")</f>
        <v>33</v>
      </c>
      <c r="G35" t="str">
        <f t="array" ref="G35">IF(Tabla21263639[[#This Row],[Contador]]="","",IF(Tabla13253538[Nivel]=BD!$L$1,IFERROR(SMALL(IF(Tabla19[Sala]=$C$2,Tabla19[ID2]),ROW()-2),""),IF(Tabla13253538[Nivel]=BD!$L$2,IFERROR(SMALL(IF(Tabla199[Sala]=$C$2,Tabla199[ID2]),ROW()-2),""),IFERROR(SMALL(IF(Tabla19912[Sala]=$C$2,Tabla19912[ID2]),ROW()-2),""))))</f>
        <v/>
      </c>
      <c r="H35" t="str">
        <f>IF(Tabla21263639[[#This Row],[ID]]="","",IF(Tabla13253538[Nivel]=BD!$L$1,VLOOKUP(Tabla21263639[[#This Row],[ID]],Tabla19[],4,0),IF(Tabla13253538[Nivel]=BD!$L$2,VLOOKUP(Tabla21263639[[#This Row],[ID]],Tabla199[],4,0),VLOOKUP(Tabla21263639[[#This Row],[ID]],Tabla19912[],4,0))))</f>
        <v/>
      </c>
    </row>
    <row r="36" spans="6:8" x14ac:dyDescent="0.2">
      <c r="F36">
        <f>IF(Tabla13253538[Cant. Alumnos]&gt;1,IF(F35="","",IF(ISNUMBER(F35)=FALSE,1,IF(F35=Tabla13253538[Cant. Alumnos],"",F35+1))),"")</f>
        <v>34</v>
      </c>
      <c r="G36" t="str">
        <f t="array" ref="G36">IF(Tabla21263639[[#This Row],[Contador]]="","",IF(Tabla13253538[Nivel]=BD!$L$1,IFERROR(SMALL(IF(Tabla19[Sala]=$C$2,Tabla19[ID2]),ROW()-2),""),IF(Tabla13253538[Nivel]=BD!$L$2,IFERROR(SMALL(IF(Tabla199[Sala]=$C$2,Tabla199[ID2]),ROW()-2),""),IFERROR(SMALL(IF(Tabla19912[Sala]=$C$2,Tabla19912[ID2]),ROW()-2),""))))</f>
        <v/>
      </c>
      <c r="H36" t="str">
        <f>IF(Tabla21263639[[#This Row],[ID]]="","",IF(Tabla13253538[Nivel]=BD!$L$1,VLOOKUP(Tabla21263639[[#This Row],[ID]],Tabla19[],4,0),IF(Tabla13253538[Nivel]=BD!$L$2,VLOOKUP(Tabla21263639[[#This Row],[ID]],Tabla199[],4,0),VLOOKUP(Tabla21263639[[#This Row],[ID]],Tabla19912[],4,0))))</f>
        <v/>
      </c>
    </row>
    <row r="37" spans="6:8" x14ac:dyDescent="0.2">
      <c r="F37">
        <f>IF(Tabla13253538[Cant. Alumnos]&gt;1,IF(F36="","",IF(ISNUMBER(F36)=FALSE,1,IF(F36=Tabla13253538[Cant. Alumnos],"",F36+1))),"")</f>
        <v>35</v>
      </c>
      <c r="G37" t="str">
        <f t="array" ref="G37">IF(Tabla21263639[[#This Row],[Contador]]="","",IF(Tabla13253538[Nivel]=BD!$L$1,IFERROR(SMALL(IF(Tabla19[Sala]=$C$2,Tabla19[ID2]),ROW()-2),""),IF(Tabla13253538[Nivel]=BD!$L$2,IFERROR(SMALL(IF(Tabla199[Sala]=$C$2,Tabla199[ID2]),ROW()-2),""),IFERROR(SMALL(IF(Tabla19912[Sala]=$C$2,Tabla19912[ID2]),ROW()-2),""))))</f>
        <v/>
      </c>
      <c r="H37" t="str">
        <f>IF(Tabla21263639[[#This Row],[ID]]="","",IF(Tabla13253538[Nivel]=BD!$L$1,VLOOKUP(Tabla21263639[[#This Row],[ID]],Tabla19[],4,0),IF(Tabla13253538[Nivel]=BD!$L$2,VLOOKUP(Tabla21263639[[#This Row],[ID]],Tabla199[],4,0),VLOOKUP(Tabla21263639[[#This Row],[ID]],Tabla19912[],4,0))))</f>
        <v/>
      </c>
    </row>
    <row r="38" spans="6:8" x14ac:dyDescent="0.2">
      <c r="F38">
        <f>IF(Tabla13253538[Cant. Alumnos]&gt;1,IF(F37="","",IF(ISNUMBER(F37)=FALSE,1,IF(F37=Tabla13253538[Cant. Alumnos],"",F37+1))),"")</f>
        <v>36</v>
      </c>
      <c r="G38" t="str">
        <f t="array" ref="G38">IF(Tabla21263639[[#This Row],[Contador]]="","",IF(Tabla13253538[Nivel]=BD!$L$1,IFERROR(SMALL(IF(Tabla19[Sala]=$C$2,Tabla19[ID2]),ROW()-2),""),IF(Tabla13253538[Nivel]=BD!$L$2,IFERROR(SMALL(IF(Tabla199[Sala]=$C$2,Tabla199[ID2]),ROW()-2),""),IFERROR(SMALL(IF(Tabla19912[Sala]=$C$2,Tabla19912[ID2]),ROW()-2),""))))</f>
        <v/>
      </c>
      <c r="H38" t="str">
        <f>IF(Tabla21263639[[#This Row],[ID]]="","",IF(Tabla13253538[Nivel]=BD!$L$1,VLOOKUP(Tabla21263639[[#This Row],[ID]],Tabla19[],4,0),IF(Tabla13253538[Nivel]=BD!$L$2,VLOOKUP(Tabla21263639[[#This Row],[ID]],Tabla199[],4,0),VLOOKUP(Tabla21263639[[#This Row],[ID]],Tabla19912[],4,0))))</f>
        <v/>
      </c>
    </row>
    <row r="39" spans="6:8" x14ac:dyDescent="0.2">
      <c r="F39">
        <f>IF(Tabla13253538[Cant. Alumnos]&gt;1,IF(F38="","",IF(ISNUMBER(F38)=FALSE,1,IF(F38=Tabla13253538[Cant. Alumnos],"",F38+1))),"")</f>
        <v>37</v>
      </c>
      <c r="G39" t="str">
        <f t="array" ref="G39">IF(Tabla21263639[[#This Row],[Contador]]="","",IF(Tabla13253538[Nivel]=BD!$L$1,IFERROR(SMALL(IF(Tabla19[Sala]=$C$2,Tabla19[ID2]),ROW()-2),""),IF(Tabla13253538[Nivel]=BD!$L$2,IFERROR(SMALL(IF(Tabla199[Sala]=$C$2,Tabla199[ID2]),ROW()-2),""),IFERROR(SMALL(IF(Tabla19912[Sala]=$C$2,Tabla19912[ID2]),ROW()-2),""))))</f>
        <v/>
      </c>
      <c r="H39" t="str">
        <f>IF(Tabla21263639[[#This Row],[ID]]="","",IF(Tabla13253538[Nivel]=BD!$L$1,VLOOKUP(Tabla21263639[[#This Row],[ID]],Tabla19[],4,0),IF(Tabla13253538[Nivel]=BD!$L$2,VLOOKUP(Tabla21263639[[#This Row],[ID]],Tabla199[],4,0),VLOOKUP(Tabla21263639[[#This Row],[ID]],Tabla19912[],4,0))))</f>
        <v/>
      </c>
    </row>
    <row r="40" spans="6:8" x14ac:dyDescent="0.2">
      <c r="F40">
        <f>IF(Tabla13253538[Cant. Alumnos]&gt;1,IF(F39="","",IF(ISNUMBER(F39)=FALSE,1,IF(F39=Tabla13253538[Cant. Alumnos],"",F39+1))),"")</f>
        <v>38</v>
      </c>
      <c r="G40" t="str">
        <f t="array" ref="G40">IF(Tabla21263639[[#This Row],[Contador]]="","",IF(Tabla13253538[Nivel]=BD!$L$1,IFERROR(SMALL(IF(Tabla19[Sala]=$C$2,Tabla19[ID2]),ROW()-2),""),IF(Tabla13253538[Nivel]=BD!$L$2,IFERROR(SMALL(IF(Tabla199[Sala]=$C$2,Tabla199[ID2]),ROW()-2),""),IFERROR(SMALL(IF(Tabla19912[Sala]=$C$2,Tabla19912[ID2]),ROW()-2),""))))</f>
        <v/>
      </c>
      <c r="H40" t="str">
        <f>IF(Tabla21263639[[#This Row],[ID]]="","",IF(Tabla13253538[Nivel]=BD!$L$1,VLOOKUP(Tabla21263639[[#This Row],[ID]],Tabla19[],4,0),IF(Tabla13253538[Nivel]=BD!$L$2,VLOOKUP(Tabla21263639[[#This Row],[ID]],Tabla199[],4,0),VLOOKUP(Tabla21263639[[#This Row],[ID]],Tabla19912[],4,0))))</f>
        <v/>
      </c>
    </row>
    <row r="41" spans="6:8" x14ac:dyDescent="0.2">
      <c r="F41">
        <f>IF(Tabla13253538[Cant. Alumnos]&gt;1,IF(F40="","",IF(ISNUMBER(F40)=FALSE,1,IF(F40=Tabla13253538[Cant. Alumnos],"",F40+1))),"")</f>
        <v>39</v>
      </c>
      <c r="G41" t="str">
        <f t="array" ref="G41">IF(Tabla21263639[[#This Row],[Contador]]="","",IF(Tabla13253538[Nivel]=BD!$L$1,IFERROR(SMALL(IF(Tabla19[Sala]=$C$2,Tabla19[ID2]),ROW()-2),""),IF(Tabla13253538[Nivel]=BD!$L$2,IFERROR(SMALL(IF(Tabla199[Sala]=$C$2,Tabla199[ID2]),ROW()-2),""),IFERROR(SMALL(IF(Tabla19912[Sala]=$C$2,Tabla19912[ID2]),ROW()-2),""))))</f>
        <v/>
      </c>
      <c r="H41" t="str">
        <f>IF(Tabla21263639[[#This Row],[ID]]="","",IF(Tabla13253538[Nivel]=BD!$L$1,VLOOKUP(Tabla21263639[[#This Row],[ID]],Tabla19[],4,0),IF(Tabla13253538[Nivel]=BD!$L$2,VLOOKUP(Tabla21263639[[#This Row],[ID]],Tabla199[],4,0),VLOOKUP(Tabla21263639[[#This Row],[ID]],Tabla19912[],4,0))))</f>
        <v/>
      </c>
    </row>
    <row r="42" spans="6:8" x14ac:dyDescent="0.2">
      <c r="F42">
        <f>IF(Tabla13253538[Cant. Alumnos]&gt;1,IF(F41="","",IF(ISNUMBER(F41)=FALSE,1,IF(F41=Tabla13253538[Cant. Alumnos],"",F41+1))),"")</f>
        <v>40</v>
      </c>
      <c r="G42" t="str">
        <f t="array" ref="G42">IF(Tabla21263639[[#This Row],[Contador]]="","",IF(Tabla13253538[Nivel]=BD!$L$1,IFERROR(SMALL(IF(Tabla19[Sala]=$C$2,Tabla19[ID2]),ROW()-2),""),IF(Tabla13253538[Nivel]=BD!$L$2,IFERROR(SMALL(IF(Tabla199[Sala]=$C$2,Tabla199[ID2]),ROW()-2),""),IFERROR(SMALL(IF(Tabla19912[Sala]=$C$2,Tabla19912[ID2]),ROW()-2),""))))</f>
        <v/>
      </c>
      <c r="H42" t="str">
        <f>IF(Tabla21263639[[#This Row],[ID]]="","",IF(Tabla13253538[Nivel]=BD!$L$1,VLOOKUP(Tabla21263639[[#This Row],[ID]],Tabla19[],4,0),IF(Tabla13253538[Nivel]=BD!$L$2,VLOOKUP(Tabla21263639[[#This Row],[ID]],Tabla199[],4,0),VLOOKUP(Tabla21263639[[#This Row],[ID]],Tabla19912[],4,0))))</f>
        <v/>
      </c>
    </row>
    <row r="43" spans="6:8" x14ac:dyDescent="0.2">
      <c r="F43">
        <f>IF(Tabla13253538[Cant. Alumnos]&gt;1,IF(F42="","",IF(ISNUMBER(F42)=FALSE,1,IF(F42=Tabla13253538[Cant. Alumnos],"",F42+1))),"")</f>
        <v>41</v>
      </c>
      <c r="G43" t="str">
        <f t="array" ref="G43">IF(Tabla21263639[[#This Row],[Contador]]="","",IF(Tabla13253538[Nivel]=BD!$L$1,IFERROR(SMALL(IF(Tabla19[Sala]=$C$2,Tabla19[ID2]),ROW()-2),""),IF(Tabla13253538[Nivel]=BD!$L$2,IFERROR(SMALL(IF(Tabla199[Sala]=$C$2,Tabla199[ID2]),ROW()-2),""),IFERROR(SMALL(IF(Tabla19912[Sala]=$C$2,Tabla19912[ID2]),ROW()-2),""))))</f>
        <v/>
      </c>
      <c r="H43" t="str">
        <f>IF(Tabla21263639[[#This Row],[ID]]="","",IF(Tabla13253538[Nivel]=BD!$L$1,VLOOKUP(Tabla21263639[[#This Row],[ID]],Tabla19[],4,0),IF(Tabla13253538[Nivel]=BD!$L$2,VLOOKUP(Tabla21263639[[#This Row],[ID]],Tabla199[],4,0),VLOOKUP(Tabla21263639[[#This Row],[ID]],Tabla19912[],4,0))))</f>
        <v/>
      </c>
    </row>
    <row r="44" spans="6:8" x14ac:dyDescent="0.2">
      <c r="F44">
        <f>IF(Tabla13253538[Cant. Alumnos]&gt;1,IF(F43="","",IF(ISNUMBER(F43)=FALSE,1,IF(F43=Tabla13253538[Cant. Alumnos],"",F43+1))),"")</f>
        <v>42</v>
      </c>
      <c r="G44" t="str">
        <f t="array" ref="G44">IF(Tabla21263639[[#This Row],[Contador]]="","",IF(Tabla13253538[Nivel]=BD!$L$1,IFERROR(SMALL(IF(Tabla19[Sala]=$C$2,Tabla19[ID2]),ROW()-2),""),IF(Tabla13253538[Nivel]=BD!$L$2,IFERROR(SMALL(IF(Tabla199[Sala]=$C$2,Tabla199[ID2]),ROW()-2),""),IFERROR(SMALL(IF(Tabla19912[Sala]=$C$2,Tabla19912[ID2]),ROW()-2),""))))</f>
        <v/>
      </c>
      <c r="H44" t="str">
        <f>IF(Tabla21263639[[#This Row],[ID]]="","",IF(Tabla13253538[Nivel]=BD!$L$1,VLOOKUP(Tabla21263639[[#This Row],[ID]],Tabla19[],4,0),IF(Tabla13253538[Nivel]=BD!$L$2,VLOOKUP(Tabla21263639[[#This Row],[ID]],Tabla199[],4,0),VLOOKUP(Tabla21263639[[#This Row],[ID]],Tabla19912[],4,0))))</f>
        <v/>
      </c>
    </row>
    <row r="45" spans="6:8" x14ac:dyDescent="0.2">
      <c r="F45">
        <f>IF(Tabla13253538[Cant. Alumnos]&gt;1,IF(F44="","",IF(ISNUMBER(F44)=FALSE,1,IF(F44=Tabla13253538[Cant. Alumnos],"",F44+1))),"")</f>
        <v>43</v>
      </c>
      <c r="G45" t="str">
        <f t="array" ref="G45">IF(Tabla21263639[[#This Row],[Contador]]="","",IF(Tabla13253538[Nivel]=BD!$L$1,IFERROR(SMALL(IF(Tabla19[Sala]=$C$2,Tabla19[ID2]),ROW()-2),""),IF(Tabla13253538[Nivel]=BD!$L$2,IFERROR(SMALL(IF(Tabla199[Sala]=$C$2,Tabla199[ID2]),ROW()-2),""),IFERROR(SMALL(IF(Tabla19912[Sala]=$C$2,Tabla19912[ID2]),ROW()-2),""))))</f>
        <v/>
      </c>
      <c r="H45" t="str">
        <f>IF(Tabla21263639[[#This Row],[ID]]="","",IF(Tabla13253538[Nivel]=BD!$L$1,VLOOKUP(Tabla21263639[[#This Row],[ID]],Tabla19[],4,0),IF(Tabla13253538[Nivel]=BD!$L$2,VLOOKUP(Tabla21263639[[#This Row],[ID]],Tabla199[],4,0),VLOOKUP(Tabla21263639[[#This Row],[ID]],Tabla19912[],4,0))))</f>
        <v/>
      </c>
    </row>
    <row r="46" spans="6:8" x14ac:dyDescent="0.2">
      <c r="F46">
        <f>IF(Tabla13253538[Cant. Alumnos]&gt;1,IF(F45="","",IF(ISNUMBER(F45)=FALSE,1,IF(F45=Tabla13253538[Cant. Alumnos],"",F45+1))),"")</f>
        <v>44</v>
      </c>
      <c r="G46" t="str">
        <f t="array" ref="G46">IF(Tabla21263639[[#This Row],[Contador]]="","",IF(Tabla13253538[Nivel]=BD!$L$1,IFERROR(SMALL(IF(Tabla19[Sala]=$C$2,Tabla19[ID2]),ROW()-2),""),IF(Tabla13253538[Nivel]=BD!$L$2,IFERROR(SMALL(IF(Tabla199[Sala]=$C$2,Tabla199[ID2]),ROW()-2),""),IFERROR(SMALL(IF(Tabla19912[Sala]=$C$2,Tabla19912[ID2]),ROW()-2),""))))</f>
        <v/>
      </c>
      <c r="H46" t="str">
        <f>IF(Tabla21263639[[#This Row],[ID]]="","",IF(Tabla13253538[Nivel]=BD!$L$1,VLOOKUP(Tabla21263639[[#This Row],[ID]],Tabla19[],4,0),IF(Tabla13253538[Nivel]=BD!$L$2,VLOOKUP(Tabla21263639[[#This Row],[ID]],Tabla199[],4,0),VLOOKUP(Tabla21263639[[#This Row],[ID]],Tabla19912[],4,0))))</f>
        <v/>
      </c>
    </row>
    <row r="47" spans="6:8" x14ac:dyDescent="0.2">
      <c r="F47">
        <f>IF(Tabla13253538[Cant. Alumnos]&gt;1,IF(F46="","",IF(ISNUMBER(F46)=FALSE,1,IF(F46=Tabla13253538[Cant. Alumnos],"",F46+1))),"")</f>
        <v>45</v>
      </c>
      <c r="G47" t="str">
        <f t="array" ref="G47">IF(Tabla21263639[[#This Row],[Contador]]="","",IF(Tabla13253538[Nivel]=BD!$L$1,IFERROR(SMALL(IF(Tabla19[Sala]=$C$2,Tabla19[ID2]),ROW()-2),""),IF(Tabla13253538[Nivel]=BD!$L$2,IFERROR(SMALL(IF(Tabla199[Sala]=$C$2,Tabla199[ID2]),ROW()-2),""),IFERROR(SMALL(IF(Tabla19912[Sala]=$C$2,Tabla19912[ID2]),ROW()-2),""))))</f>
        <v/>
      </c>
      <c r="H47" t="str">
        <f>IF(Tabla21263639[[#This Row],[ID]]="","",IF(Tabla13253538[Nivel]=BD!$L$1,VLOOKUP(Tabla21263639[[#This Row],[ID]],Tabla19[],4,0),IF(Tabla13253538[Nivel]=BD!$L$2,VLOOKUP(Tabla21263639[[#This Row],[ID]],Tabla199[],4,0),VLOOKUP(Tabla21263639[[#This Row],[ID]],Tabla19912[],4,0))))</f>
        <v/>
      </c>
    </row>
    <row r="48" spans="6:8" x14ac:dyDescent="0.2">
      <c r="F48">
        <f>IF(Tabla13253538[Cant. Alumnos]&gt;1,IF(F47="","",IF(ISNUMBER(F47)=FALSE,1,IF(F47=Tabla13253538[Cant. Alumnos],"",F47+1))),"")</f>
        <v>46</v>
      </c>
      <c r="G48" t="str">
        <f t="array" ref="G48">IF(Tabla21263639[[#This Row],[Contador]]="","",IF(Tabla13253538[Nivel]=BD!$L$1,IFERROR(SMALL(IF(Tabla19[Sala]=$C$2,Tabla19[ID2]),ROW()-2),""),IF(Tabla13253538[Nivel]=BD!$L$2,IFERROR(SMALL(IF(Tabla199[Sala]=$C$2,Tabla199[ID2]),ROW()-2),""),IFERROR(SMALL(IF(Tabla19912[Sala]=$C$2,Tabla19912[ID2]),ROW()-2),""))))</f>
        <v/>
      </c>
      <c r="H48" t="str">
        <f>IF(Tabla21263639[[#This Row],[ID]]="","",IF(Tabla13253538[Nivel]=BD!$L$1,VLOOKUP(Tabla21263639[[#This Row],[ID]],Tabla19[],4,0),IF(Tabla13253538[Nivel]=BD!$L$2,VLOOKUP(Tabla21263639[[#This Row],[ID]],Tabla199[],4,0),VLOOKUP(Tabla21263639[[#This Row],[ID]],Tabla19912[],4,0))))</f>
        <v/>
      </c>
    </row>
    <row r="49" spans="6:8" x14ac:dyDescent="0.2">
      <c r="F49">
        <f>IF(Tabla13253538[Cant. Alumnos]&gt;1,IF(F48="","",IF(ISNUMBER(F48)=FALSE,1,IF(F48=Tabla13253538[Cant. Alumnos],"",F48+1))),"")</f>
        <v>47</v>
      </c>
      <c r="G49" t="str">
        <f t="array" ref="G49">IF(Tabla21263639[[#This Row],[Contador]]="","",IF(Tabla13253538[Nivel]=BD!$L$1,IFERROR(SMALL(IF(Tabla19[Sala]=$C$2,Tabla19[ID2]),ROW()-2),""),IF(Tabla13253538[Nivel]=BD!$L$2,IFERROR(SMALL(IF(Tabla199[Sala]=$C$2,Tabla199[ID2]),ROW()-2),""),IFERROR(SMALL(IF(Tabla19912[Sala]=$C$2,Tabla19912[ID2]),ROW()-2),""))))</f>
        <v/>
      </c>
      <c r="H49" t="str">
        <f>IF(Tabla21263639[[#This Row],[ID]]="","",IF(Tabla13253538[Nivel]=BD!$L$1,VLOOKUP(Tabla21263639[[#This Row],[ID]],Tabla19[],4,0),IF(Tabla13253538[Nivel]=BD!$L$2,VLOOKUP(Tabla21263639[[#This Row],[ID]],Tabla199[],4,0),VLOOKUP(Tabla21263639[[#This Row],[ID]],Tabla19912[],4,0))))</f>
        <v/>
      </c>
    </row>
    <row r="50" spans="6:8" x14ac:dyDescent="0.2">
      <c r="F50">
        <f>IF(Tabla13253538[Cant. Alumnos]&gt;1,IF(F49="","",IF(ISNUMBER(F49)=FALSE,1,IF(F49=Tabla13253538[Cant. Alumnos],"",F49+1))),"")</f>
        <v>48</v>
      </c>
      <c r="G50" t="str">
        <f t="array" ref="G50">IF(Tabla21263639[[#This Row],[Contador]]="","",IF(Tabla13253538[Nivel]=BD!$L$1,IFERROR(SMALL(IF(Tabla19[Sala]=$C$2,Tabla19[ID2]),ROW()-2),""),IF(Tabla13253538[Nivel]=BD!$L$2,IFERROR(SMALL(IF(Tabla199[Sala]=$C$2,Tabla199[ID2]),ROW()-2),""),IFERROR(SMALL(IF(Tabla19912[Sala]=$C$2,Tabla19912[ID2]),ROW()-2),""))))</f>
        <v/>
      </c>
      <c r="H50" t="str">
        <f>IF(Tabla21263639[[#This Row],[ID]]="","",IF(Tabla13253538[Nivel]=BD!$L$1,VLOOKUP(Tabla21263639[[#This Row],[ID]],Tabla19[],4,0),IF(Tabla13253538[Nivel]=BD!$L$2,VLOOKUP(Tabla21263639[[#This Row],[ID]],Tabla199[],4,0),VLOOKUP(Tabla21263639[[#This Row],[ID]],Tabla19912[],4,0))))</f>
        <v/>
      </c>
    </row>
    <row r="51" spans="6:8" x14ac:dyDescent="0.2">
      <c r="F51">
        <f>IF(Tabla13253538[Cant. Alumnos]&gt;1,IF(F50="","",IF(ISNUMBER(F50)=FALSE,1,IF(F50=Tabla13253538[Cant. Alumnos],"",F50+1))),"")</f>
        <v>49</v>
      </c>
      <c r="G51" t="str">
        <f t="array" ref="G51">IF(Tabla21263639[[#This Row],[Contador]]="","",IF(Tabla13253538[Nivel]=BD!$L$1,IFERROR(SMALL(IF(Tabla19[Sala]=$C$2,Tabla19[ID2]),ROW()-2),""),IF(Tabla13253538[Nivel]=BD!$L$2,IFERROR(SMALL(IF(Tabla199[Sala]=$C$2,Tabla199[ID2]),ROW()-2),""),IFERROR(SMALL(IF(Tabla19912[Sala]=$C$2,Tabla19912[ID2]),ROW()-2),""))))</f>
        <v/>
      </c>
      <c r="H51" t="str">
        <f>IF(Tabla21263639[[#This Row],[ID]]="","",IF(Tabla13253538[Nivel]=BD!$L$1,VLOOKUP(Tabla21263639[[#This Row],[ID]],Tabla19[],4,0),IF(Tabla13253538[Nivel]=BD!$L$2,VLOOKUP(Tabla21263639[[#This Row],[ID]],Tabla199[],4,0),VLOOKUP(Tabla21263639[[#This Row],[ID]],Tabla19912[],4,0))))</f>
        <v/>
      </c>
    </row>
    <row r="52" spans="6:8" x14ac:dyDescent="0.2">
      <c r="F52">
        <f>IF(Tabla13253538[Cant. Alumnos]&gt;1,IF(F51="","",IF(ISNUMBER(F51)=FALSE,1,IF(F51=Tabla13253538[Cant. Alumnos],"",F51+1))),"")</f>
        <v>50</v>
      </c>
      <c r="G52" t="str">
        <f t="array" ref="G52">IF(Tabla21263639[[#This Row],[Contador]]="","",IF(Tabla13253538[Nivel]=BD!$L$1,IFERROR(SMALL(IF(Tabla19[Sala]=$C$2,Tabla19[ID2]),ROW()-2),""),IF(Tabla13253538[Nivel]=BD!$L$2,IFERROR(SMALL(IF(Tabla199[Sala]=$C$2,Tabla199[ID2]),ROW()-2),""),IFERROR(SMALL(IF(Tabla19912[Sala]=$C$2,Tabla19912[ID2]),ROW()-2),""))))</f>
        <v/>
      </c>
      <c r="H52" t="str">
        <f>IF(Tabla21263639[[#This Row],[ID]]="","",IF(Tabla13253538[Nivel]=BD!$L$1,VLOOKUP(Tabla21263639[[#This Row],[ID]],Tabla19[],4,0),IF(Tabla13253538[Nivel]=BD!$L$2,VLOOKUP(Tabla21263639[[#This Row],[ID]],Tabla199[],4,0),VLOOKUP(Tabla21263639[[#This Row],[ID]],Tabla19912[],4,0))))</f>
        <v/>
      </c>
    </row>
    <row r="53" spans="6:8" x14ac:dyDescent="0.2">
      <c r="F53">
        <f>IF(Tabla13253538[Cant. Alumnos]&gt;1,IF(F52="","",IF(ISNUMBER(F52)=FALSE,1,IF(F52=Tabla13253538[Cant. Alumnos],"",F52+1))),"")</f>
        <v>51</v>
      </c>
      <c r="G53" t="str">
        <f t="array" ref="G53">IF(Tabla21263639[[#This Row],[Contador]]="","",IF(Tabla13253538[Nivel]=BD!$L$1,IFERROR(SMALL(IF(Tabla19[Sala]=$C$2,Tabla19[ID2]),ROW()-2),""),IF(Tabla13253538[Nivel]=BD!$L$2,IFERROR(SMALL(IF(Tabla199[Sala]=$C$2,Tabla199[ID2]),ROW()-2),""),IFERROR(SMALL(IF(Tabla19912[Sala]=$C$2,Tabla19912[ID2]),ROW()-2),""))))</f>
        <v/>
      </c>
      <c r="H53" t="str">
        <f>IF(Tabla21263639[[#This Row],[ID]]="","",IF(Tabla13253538[Nivel]=BD!$L$1,VLOOKUP(Tabla21263639[[#This Row],[ID]],Tabla19[],4,0),IF(Tabla13253538[Nivel]=BD!$L$2,VLOOKUP(Tabla21263639[[#This Row],[ID]],Tabla199[],4,0),VLOOKUP(Tabla21263639[[#This Row],[ID]],Tabla19912[],4,0))))</f>
        <v/>
      </c>
    </row>
    <row r="54" spans="6:8" x14ac:dyDescent="0.2">
      <c r="F54">
        <f>IF(Tabla13253538[Cant. Alumnos]&gt;1,IF(F53="","",IF(ISNUMBER(F53)=FALSE,1,IF(F53=Tabla13253538[Cant. Alumnos],"",F53+1))),"")</f>
        <v>52</v>
      </c>
      <c r="G54" t="str">
        <f t="array" ref="G54">IF(Tabla21263639[[#This Row],[Contador]]="","",IF(Tabla13253538[Nivel]=BD!$L$1,IFERROR(SMALL(IF(Tabla19[Sala]=$C$2,Tabla19[ID2]),ROW()-2),""),IF(Tabla13253538[Nivel]=BD!$L$2,IFERROR(SMALL(IF(Tabla199[Sala]=$C$2,Tabla199[ID2]),ROW()-2),""),IFERROR(SMALL(IF(Tabla19912[Sala]=$C$2,Tabla19912[ID2]),ROW()-2),""))))</f>
        <v/>
      </c>
      <c r="H54" t="str">
        <f>IF(Tabla21263639[[#This Row],[ID]]="","",IF(Tabla13253538[Nivel]=BD!$L$1,VLOOKUP(Tabla21263639[[#This Row],[ID]],Tabla19[],4,0),IF(Tabla13253538[Nivel]=BD!$L$2,VLOOKUP(Tabla21263639[[#This Row],[ID]],Tabla199[],4,0),VLOOKUP(Tabla21263639[[#This Row],[ID]],Tabla19912[],4,0))))</f>
        <v/>
      </c>
    </row>
    <row r="55" spans="6:8" x14ac:dyDescent="0.2">
      <c r="F55">
        <f>IF(Tabla13253538[Cant. Alumnos]&gt;1,IF(F54="","",IF(ISNUMBER(F54)=FALSE,1,IF(F54=Tabla13253538[Cant. Alumnos],"",F54+1))),"")</f>
        <v>53</v>
      </c>
      <c r="G55" t="str">
        <f t="array" ref="G55">IF(Tabla21263639[[#This Row],[Contador]]="","",IF(Tabla13253538[Nivel]=BD!$L$1,IFERROR(SMALL(IF(Tabla19[Sala]=$C$2,Tabla19[ID2]),ROW()-2),""),IF(Tabla13253538[Nivel]=BD!$L$2,IFERROR(SMALL(IF(Tabla199[Sala]=$C$2,Tabla199[ID2]),ROW()-2),""),IFERROR(SMALL(IF(Tabla19912[Sala]=$C$2,Tabla19912[ID2]),ROW()-2),""))))</f>
        <v/>
      </c>
      <c r="H55" t="str">
        <f>IF(Tabla21263639[[#This Row],[ID]]="","",IF(Tabla13253538[Nivel]=BD!$L$1,VLOOKUP(Tabla21263639[[#This Row],[ID]],Tabla19[],4,0),IF(Tabla13253538[Nivel]=BD!$L$2,VLOOKUP(Tabla21263639[[#This Row],[ID]],Tabla199[],4,0),VLOOKUP(Tabla21263639[[#This Row],[ID]],Tabla19912[],4,0))))</f>
        <v/>
      </c>
    </row>
    <row r="56" spans="6:8" x14ac:dyDescent="0.2">
      <c r="F56">
        <f>IF(Tabla13253538[Cant. Alumnos]&gt;1,IF(F55="","",IF(ISNUMBER(F55)=FALSE,1,IF(F55=Tabla13253538[Cant. Alumnos],"",F55+1))),"")</f>
        <v>54</v>
      </c>
      <c r="G56" t="str">
        <f t="array" ref="G56">IF(Tabla21263639[[#This Row],[Contador]]="","",IF(Tabla13253538[Nivel]=BD!$L$1,IFERROR(SMALL(IF(Tabla19[Sala]=$C$2,Tabla19[ID2]),ROW()-2),""),IF(Tabla13253538[Nivel]=BD!$L$2,IFERROR(SMALL(IF(Tabla199[Sala]=$C$2,Tabla199[ID2]),ROW()-2),""),IFERROR(SMALL(IF(Tabla19912[Sala]=$C$2,Tabla19912[ID2]),ROW()-2),""))))</f>
        <v/>
      </c>
      <c r="H56" t="str">
        <f>IF(Tabla21263639[[#This Row],[ID]]="","",IF(Tabla13253538[Nivel]=BD!$L$1,VLOOKUP(Tabla21263639[[#This Row],[ID]],Tabla19[],4,0),IF(Tabla13253538[Nivel]=BD!$L$2,VLOOKUP(Tabla21263639[[#This Row],[ID]],Tabla199[],4,0),VLOOKUP(Tabla21263639[[#This Row],[ID]],Tabla19912[],4,0))))</f>
        <v/>
      </c>
    </row>
    <row r="57" spans="6:8" x14ac:dyDescent="0.2">
      <c r="F57">
        <f>IF(Tabla13253538[Cant. Alumnos]&gt;1,IF(F56="","",IF(ISNUMBER(F56)=FALSE,1,IF(F56=Tabla13253538[Cant. Alumnos],"",F56+1))),"")</f>
        <v>55</v>
      </c>
      <c r="G57" t="str">
        <f t="array" ref="G57">IF(Tabla21263639[[#This Row],[Contador]]="","",IF(Tabla13253538[Nivel]=BD!$L$1,IFERROR(SMALL(IF(Tabla19[Sala]=$C$2,Tabla19[ID2]),ROW()-2),""),IF(Tabla13253538[Nivel]=BD!$L$2,IFERROR(SMALL(IF(Tabla199[Sala]=$C$2,Tabla199[ID2]),ROW()-2),""),IFERROR(SMALL(IF(Tabla19912[Sala]=$C$2,Tabla19912[ID2]),ROW()-2),""))))</f>
        <v/>
      </c>
      <c r="H57" t="str">
        <f>IF(Tabla21263639[[#This Row],[ID]]="","",IF(Tabla13253538[Nivel]=BD!$L$1,VLOOKUP(Tabla21263639[[#This Row],[ID]],Tabla19[],4,0),IF(Tabla13253538[Nivel]=BD!$L$2,VLOOKUP(Tabla21263639[[#This Row],[ID]],Tabla199[],4,0),VLOOKUP(Tabla21263639[[#This Row],[ID]],Tabla19912[],4,0))))</f>
        <v/>
      </c>
    </row>
    <row r="58" spans="6:8" x14ac:dyDescent="0.2">
      <c r="F58">
        <f>IF(Tabla13253538[Cant. Alumnos]&gt;1,IF(F57="","",IF(ISNUMBER(F57)=FALSE,1,IF(F57=Tabla13253538[Cant. Alumnos],"",F57+1))),"")</f>
        <v>56</v>
      </c>
      <c r="G58" t="str">
        <f t="array" ref="G58">IF(Tabla21263639[[#This Row],[Contador]]="","",IF(Tabla13253538[Nivel]=BD!$L$1,IFERROR(SMALL(IF(Tabla19[Sala]=$C$2,Tabla19[ID2]),ROW()-2),""),IF(Tabla13253538[Nivel]=BD!$L$2,IFERROR(SMALL(IF(Tabla199[Sala]=$C$2,Tabla199[ID2]),ROW()-2),""),IFERROR(SMALL(IF(Tabla19912[Sala]=$C$2,Tabla19912[ID2]),ROW()-2),""))))</f>
        <v/>
      </c>
      <c r="H58" t="str">
        <f>IF(Tabla21263639[[#This Row],[ID]]="","",IF(Tabla13253538[Nivel]=BD!$L$1,VLOOKUP(Tabla21263639[[#This Row],[ID]],Tabla19[],4,0),IF(Tabla13253538[Nivel]=BD!$L$2,VLOOKUP(Tabla21263639[[#This Row],[ID]],Tabla199[],4,0),VLOOKUP(Tabla21263639[[#This Row],[ID]],Tabla19912[],4,0))))</f>
        <v/>
      </c>
    </row>
    <row r="59" spans="6:8" x14ac:dyDescent="0.2">
      <c r="F59">
        <f>IF(Tabla13253538[Cant. Alumnos]&gt;1,IF(F58="","",IF(ISNUMBER(F58)=FALSE,1,IF(F58=Tabla13253538[Cant. Alumnos],"",F58+1))),"")</f>
        <v>57</v>
      </c>
      <c r="G59" t="str">
        <f t="array" ref="G59">IF(Tabla21263639[[#This Row],[Contador]]="","",IF(Tabla13253538[Nivel]=BD!$L$1,IFERROR(SMALL(IF(Tabla19[Sala]=$C$2,Tabla19[ID2]),ROW()-2),""),IF(Tabla13253538[Nivel]=BD!$L$2,IFERROR(SMALL(IF(Tabla199[Sala]=$C$2,Tabla199[ID2]),ROW()-2),""),IFERROR(SMALL(IF(Tabla19912[Sala]=$C$2,Tabla19912[ID2]),ROW()-2),""))))</f>
        <v/>
      </c>
      <c r="H59" t="str">
        <f>IF(Tabla21263639[[#This Row],[ID]]="","",IF(Tabla13253538[Nivel]=BD!$L$1,VLOOKUP(Tabla21263639[[#This Row],[ID]],Tabla19[],4,0),IF(Tabla13253538[Nivel]=BD!$L$2,VLOOKUP(Tabla21263639[[#This Row],[ID]],Tabla199[],4,0),VLOOKUP(Tabla21263639[[#This Row],[ID]],Tabla19912[],4,0))))</f>
        <v/>
      </c>
    </row>
    <row r="60" spans="6:8" x14ac:dyDescent="0.2">
      <c r="F60">
        <f>IF(Tabla13253538[Cant. Alumnos]&gt;1,IF(F59="","",IF(ISNUMBER(F59)=FALSE,1,IF(F59=Tabla13253538[Cant. Alumnos],"",F59+1))),"")</f>
        <v>58</v>
      </c>
      <c r="G60" t="str">
        <f t="array" ref="G60">IF(Tabla21263639[[#This Row],[Contador]]="","",IF(Tabla13253538[Nivel]=BD!$L$1,IFERROR(SMALL(IF(Tabla19[Sala]=$C$2,Tabla19[ID2]),ROW()-2),""),IF(Tabla13253538[Nivel]=BD!$L$2,IFERROR(SMALL(IF(Tabla199[Sala]=$C$2,Tabla199[ID2]),ROW()-2),""),IFERROR(SMALL(IF(Tabla19912[Sala]=$C$2,Tabla19912[ID2]),ROW()-2),""))))</f>
        <v/>
      </c>
      <c r="H60" t="str">
        <f>IF(Tabla21263639[[#This Row],[ID]]="","",IF(Tabla13253538[Nivel]=BD!$L$1,VLOOKUP(Tabla21263639[[#This Row],[ID]],Tabla19[],4,0),IF(Tabla13253538[Nivel]=BD!$L$2,VLOOKUP(Tabla21263639[[#This Row],[ID]],Tabla199[],4,0),VLOOKUP(Tabla21263639[[#This Row],[ID]],Tabla19912[],4,0))))</f>
        <v/>
      </c>
    </row>
    <row r="61" spans="6:8" x14ac:dyDescent="0.2">
      <c r="F61">
        <f>IF(Tabla13253538[Cant. Alumnos]&gt;1,IF(F60="","",IF(ISNUMBER(F60)=FALSE,1,IF(F60=Tabla13253538[Cant. Alumnos],"",F60+1))),"")</f>
        <v>59</v>
      </c>
      <c r="G61" t="str">
        <f t="array" ref="G61">IF(Tabla21263639[[#This Row],[Contador]]="","",IF(Tabla13253538[Nivel]=BD!$L$1,IFERROR(SMALL(IF(Tabla19[Sala]=$C$2,Tabla19[ID2]),ROW()-2),""),IF(Tabla13253538[Nivel]=BD!$L$2,IFERROR(SMALL(IF(Tabla199[Sala]=$C$2,Tabla199[ID2]),ROW()-2),""),IFERROR(SMALL(IF(Tabla19912[Sala]=$C$2,Tabla19912[ID2]),ROW()-2),""))))</f>
        <v/>
      </c>
      <c r="H61" t="str">
        <f>IF(Tabla21263639[[#This Row],[ID]]="","",IF(Tabla13253538[Nivel]=BD!$L$1,VLOOKUP(Tabla21263639[[#This Row],[ID]],Tabla19[],4,0),IF(Tabla13253538[Nivel]=BD!$L$2,VLOOKUP(Tabla21263639[[#This Row],[ID]],Tabla199[],4,0),VLOOKUP(Tabla21263639[[#This Row],[ID]],Tabla19912[],4,0))))</f>
        <v/>
      </c>
    </row>
  </sheetData>
  <sheetProtection sheet="1" objects="1" scenarios="1"/>
  <pageMargins left="0.7" right="0.7" top="0.75" bottom="0.75" header="0.3" footer="0.3"/>
  <tableParts count="3">
    <tablePart r:id="rId1"/>
    <tablePart r:id="rId2"/>
    <tablePart r:id="rId3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31DF90-E7A7-0743-932F-825019D96D18}">
  <dimension ref="A1:H61"/>
  <sheetViews>
    <sheetView workbookViewId="0">
      <selection activeCell="C13" sqref="C13"/>
    </sheetView>
  </sheetViews>
  <sheetFormatPr baseColWidth="10" defaultRowHeight="16" x14ac:dyDescent="0.2"/>
  <cols>
    <col min="1" max="3" width="11.33203125" customWidth="1"/>
    <col min="4" max="4" width="9.33203125" customWidth="1"/>
    <col min="5" max="7" width="11.33203125" customWidth="1"/>
    <col min="8" max="8" width="30.5" customWidth="1"/>
  </cols>
  <sheetData>
    <row r="1" spans="1:8" x14ac:dyDescent="0.2">
      <c r="A1" t="s">
        <v>31</v>
      </c>
      <c r="B1" t="s">
        <v>12</v>
      </c>
      <c r="C1" t="s">
        <v>16</v>
      </c>
      <c r="D1" t="s">
        <v>34</v>
      </c>
    </row>
    <row r="2" spans="1:8" x14ac:dyDescent="0.2">
      <c r="A2" t="str">
        <f>IF(Tabla1325353841[[#This Row],[Nivel]]=BD!$L$1,'Filtrar Salas Grado Año'!$B$2,IF(Tabla1325353841[[#This Row],[Nivel]]=BD!$L$2,'Filtrar Salas Grado Año'!$D$2,IF(Tabla1325353841[[#This Row],[Nivel]]=BD!$L$3,'Filtrar Salas Grado Año'!$F$2,"")))</f>
        <v/>
      </c>
      <c r="B2">
        <f>'Mi Pedido lista'!B8</f>
        <v>0</v>
      </c>
      <c r="C2">
        <f>'Mi Pedido lista'!C8</f>
        <v>0</v>
      </c>
      <c r="D2" t="str">
        <f>IF(Tabla1325353841[[#This Row],[Nivel]]=BD!$L$1,COUNTIFS(Tabla19[Alumno],"&lt;&gt;",Tabla19[Sala],Tabla1325353841[[#This Row],[Sala]]),IF(Tabla1325353841[[#This Row],[Nivel]]=BD!$L$2,COUNTIFS(Tabla199[Alumno],"&lt;&gt;",Tabla199[Sala],Tabla1325353841[[#This Row],[Sala]]),IF(Tabla1325353841[[#This Row],[Nivel]]=BD!$L$3,COUNTIFS(Tabla19912[Columna1],"&lt;&gt;",Tabla19912[Sala],Tabla1325353841[[#This Row],[Sala]]),"")))</f>
        <v/>
      </c>
      <c r="F2" t="s">
        <v>35</v>
      </c>
      <c r="G2" t="s">
        <v>33</v>
      </c>
      <c r="H2" t="s">
        <v>18</v>
      </c>
    </row>
    <row r="3" spans="1:8" x14ac:dyDescent="0.2">
      <c r="F3">
        <f>IF(Tabla1325353841[Cant. Alumnos]&gt;1,IF(F2="","",IF(ISNUMBER(F2)=FALSE,1,IF(F2=Tabla1325353841[Cant. Alumnos],"",F2+1))),"")</f>
        <v>1</v>
      </c>
      <c r="G3" t="str">
        <f t="array" ref="G3">IF(Tabla2126363942[[#This Row],[Contador]]="","",IF(Tabla1325353841[Nivel]=BD!$L$1,IFERROR(SMALL(IF(Tabla19[Sala]=$C$2,Tabla19[ID2]),ROW()-2),""),IF(Tabla1325353841[Nivel]=BD!$L$2,IFERROR(SMALL(IF(Tabla199[Sala]=$C$2,Tabla199[ID2]),ROW()-2),""),IFERROR(SMALL(IF(Tabla19912[Sala]=$C$2,Tabla19912[ID2]),ROW()-2),""))))</f>
        <v/>
      </c>
      <c r="H3" t="str">
        <f>IF(Tabla2126363942[[#This Row],[ID]]="","",IF(Tabla1325353841[Nivel]=BD!$L$1,VLOOKUP(Tabla2126363942[[#This Row],[ID]],Tabla19[],4,0),IF(Tabla1325353841[Nivel]=BD!$L$2,VLOOKUP(Tabla2126363942[[#This Row],[ID]],Tabla199[],4,0),VLOOKUP(Tabla2126363942[[#This Row],[ID]],Tabla19912[],4,0))))</f>
        <v/>
      </c>
    </row>
    <row r="4" spans="1:8" x14ac:dyDescent="0.2">
      <c r="F4">
        <f>IF(Tabla1325353841[Cant. Alumnos]&gt;1,IF(F3="","",IF(ISNUMBER(F3)=FALSE,1,IF(F3=Tabla1325353841[Cant. Alumnos],"",F3+1))),"")</f>
        <v>2</v>
      </c>
      <c r="G4" t="str">
        <f t="array" ref="G4">IF(Tabla2126363942[[#This Row],[Contador]]="","",IF(Tabla1325353841[Nivel]=BD!$L$1,IFERROR(SMALL(IF(Tabla19[Sala]=$C$2,Tabla19[ID2]),ROW()-2),""),IF(Tabla1325353841[Nivel]=BD!$L$2,IFERROR(SMALL(IF(Tabla199[Sala]=$C$2,Tabla199[ID2]),ROW()-2),""),IFERROR(SMALL(IF(Tabla19912[Sala]=$C$2,Tabla19912[ID2]),ROW()-2),""))))</f>
        <v/>
      </c>
      <c r="H4" t="str">
        <f>IF(Tabla2126363942[[#This Row],[ID]]="","",IF(Tabla1325353841[Nivel]=BD!$L$1,VLOOKUP(Tabla2126363942[[#This Row],[ID]],Tabla19[],4,0),IF(Tabla1325353841[Nivel]=BD!$L$2,VLOOKUP(Tabla2126363942[[#This Row],[ID]],Tabla199[],4,0),VLOOKUP(Tabla2126363942[[#This Row],[ID]],Tabla19912[],4,0))))</f>
        <v/>
      </c>
    </row>
    <row r="5" spans="1:8" x14ac:dyDescent="0.2">
      <c r="F5">
        <f>IF(Tabla1325353841[Cant. Alumnos]&gt;1,IF(F4="","",IF(ISNUMBER(F4)=FALSE,1,IF(F4=Tabla1325353841[Cant. Alumnos],"",F4+1))),"")</f>
        <v>3</v>
      </c>
      <c r="G5" t="str">
        <f t="array" ref="G5">IF(Tabla2126363942[[#This Row],[Contador]]="","",IF(Tabla1325353841[Nivel]=BD!$L$1,IFERROR(SMALL(IF(Tabla19[Sala]=$C$2,Tabla19[ID2]),ROW()-2),""),IF(Tabla1325353841[Nivel]=BD!$L$2,IFERROR(SMALL(IF(Tabla199[Sala]=$C$2,Tabla199[ID2]),ROW()-2),""),IFERROR(SMALL(IF(Tabla19912[Sala]=$C$2,Tabla19912[ID2]),ROW()-2),""))))</f>
        <v/>
      </c>
      <c r="H5" t="str">
        <f>IF(Tabla2126363942[[#This Row],[ID]]="","",IF(Tabla1325353841[Nivel]=BD!$L$1,VLOOKUP(Tabla2126363942[[#This Row],[ID]],Tabla19[],4,0),IF(Tabla1325353841[Nivel]=BD!$L$2,VLOOKUP(Tabla2126363942[[#This Row],[ID]],Tabla199[],4,0),VLOOKUP(Tabla2126363942[[#This Row],[ID]],Tabla19912[],4,0))))</f>
        <v/>
      </c>
    </row>
    <row r="6" spans="1:8" x14ac:dyDescent="0.2">
      <c r="B6" t="s">
        <v>32</v>
      </c>
      <c r="C6" t="s">
        <v>16</v>
      </c>
      <c r="F6">
        <f>IF(Tabla1325353841[Cant. Alumnos]&gt;1,IF(F5="","",IF(ISNUMBER(F5)=FALSE,1,IF(F5=Tabla1325353841[Cant. Alumnos],"",F5+1))),"")</f>
        <v>4</v>
      </c>
      <c r="G6" t="str">
        <f t="array" ref="G6">IF(Tabla2126363942[[#This Row],[Contador]]="","",IF(Tabla1325353841[Nivel]=BD!$L$1,IFERROR(SMALL(IF(Tabla19[Sala]=$C$2,Tabla19[ID2]),ROW()-2),""),IF(Tabla1325353841[Nivel]=BD!$L$2,IFERROR(SMALL(IF(Tabla199[Sala]=$C$2,Tabla199[ID2]),ROW()-2),""),IFERROR(SMALL(IF(Tabla19912[Sala]=$C$2,Tabla19912[ID2]),ROW()-2),""))))</f>
        <v/>
      </c>
      <c r="H6" t="str">
        <f>IF(Tabla2126363942[[#This Row],[ID]]="","",IF(Tabla1325353841[Nivel]=BD!$L$1,VLOOKUP(Tabla2126363942[[#This Row],[ID]],Tabla19[],4,0),IF(Tabla1325353841[Nivel]=BD!$L$2,VLOOKUP(Tabla2126363942[[#This Row],[ID]],Tabla199[],4,0),VLOOKUP(Tabla2126363942[[#This Row],[ID]],Tabla19912[],4,0))))</f>
        <v/>
      </c>
    </row>
    <row r="7" spans="1:8" x14ac:dyDescent="0.2">
      <c r="B7" t="str">
        <f>IF(Tabla1325353841[Cant. Salas]="","",IF(B6="","",IF(ISNUMBER(B6)=FALSE,1,IF(B6=Tabla1325353841[Cant. Salas],"",B6+1))))</f>
        <v/>
      </c>
      <c r="C7" t="str">
        <f>IF(IF(Tabla1228374043[[#This Row],[Orden]]="","",IF(Tabla1325353841[Nivel]=BD!$L$1,'Filtrar Salas Grado Año'!A3,IF(Tabla1325353841[Nivel]=BD!$L$2,'Filtrar Salas Grado Año'!C3,'Filtrar Salas Grado Año'!E3)))="(en blanco)","",IF(Tabla1228374043[[#This Row],[Orden]]="","",IF(Tabla1325353841[Nivel]=BD!$L$1,'Filtrar Salas Grado Año'!A3,IF(Tabla1325353841[Nivel]=BD!$L$2,'Filtrar Salas Grado Año'!C3,'Filtrar Salas Grado Año'!E3))))</f>
        <v/>
      </c>
      <c r="F7">
        <f>IF(Tabla1325353841[Cant. Alumnos]&gt;1,IF(F6="","",IF(ISNUMBER(F6)=FALSE,1,IF(F6=Tabla1325353841[Cant. Alumnos],"",F6+1))),"")</f>
        <v>5</v>
      </c>
      <c r="G7" t="str">
        <f t="array" ref="G7">IF(Tabla2126363942[[#This Row],[Contador]]="","",IF(Tabla1325353841[Nivel]=BD!$L$1,IFERROR(SMALL(IF(Tabla19[Sala]=$C$2,Tabla19[ID2]),ROW()-2),""),IF(Tabla1325353841[Nivel]=BD!$L$2,IFERROR(SMALL(IF(Tabla199[Sala]=$C$2,Tabla199[ID2]),ROW()-2),""),IFERROR(SMALL(IF(Tabla19912[Sala]=$C$2,Tabla19912[ID2]),ROW()-2),""))))</f>
        <v/>
      </c>
      <c r="H7" t="str">
        <f>IF(Tabla2126363942[[#This Row],[ID]]="","",IF(Tabla1325353841[Nivel]=BD!$L$1,VLOOKUP(Tabla2126363942[[#This Row],[ID]],Tabla19[],4,0),IF(Tabla1325353841[Nivel]=BD!$L$2,VLOOKUP(Tabla2126363942[[#This Row],[ID]],Tabla199[],4,0),VLOOKUP(Tabla2126363942[[#This Row],[ID]],Tabla19912[],4,0))))</f>
        <v/>
      </c>
    </row>
    <row r="8" spans="1:8" x14ac:dyDescent="0.2">
      <c r="B8" t="str">
        <f>IF(Tabla1325353841[Cant. Salas]="","",IF(B7="","",IF(ISNUMBER(B7)=FALSE,1,IF(B7=Tabla1325353841[Cant. Salas],"",B7+1))))</f>
        <v/>
      </c>
      <c r="C8" t="str">
        <f>IF(IF(Tabla1228374043[[#This Row],[Orden]]="","",IF(Tabla1325353841[Nivel]=BD!$L$1,'Filtrar Salas Grado Año'!A4,IF(Tabla1325353841[Nivel]=BD!$L$2,'Filtrar Salas Grado Año'!C4,'Filtrar Salas Grado Año'!E4)))="(en blanco)","",IF(Tabla1228374043[[#This Row],[Orden]]="","",IF(Tabla1325353841[Nivel]=BD!$L$1,'Filtrar Salas Grado Año'!A4,IF(Tabla1325353841[Nivel]=BD!$L$2,'Filtrar Salas Grado Año'!C4,'Filtrar Salas Grado Año'!E4))))</f>
        <v/>
      </c>
      <c r="F8">
        <f>IF(Tabla1325353841[Cant. Alumnos]&gt;1,IF(F7="","",IF(ISNUMBER(F7)=FALSE,1,IF(F7=Tabla1325353841[Cant. Alumnos],"",F7+1))),"")</f>
        <v>6</v>
      </c>
      <c r="G8" t="str">
        <f t="array" ref="G8">IF(Tabla2126363942[[#This Row],[Contador]]="","",IF(Tabla1325353841[Nivel]=BD!$L$1,IFERROR(SMALL(IF(Tabla19[Sala]=$C$2,Tabla19[ID2]),ROW()-2),""),IF(Tabla1325353841[Nivel]=BD!$L$2,IFERROR(SMALL(IF(Tabla199[Sala]=$C$2,Tabla199[ID2]),ROW()-2),""),IFERROR(SMALL(IF(Tabla19912[Sala]=$C$2,Tabla19912[ID2]),ROW()-2),""))))</f>
        <v/>
      </c>
      <c r="H8" t="str">
        <f>IF(Tabla2126363942[[#This Row],[ID]]="","",IF(Tabla1325353841[Nivel]=BD!$L$1,VLOOKUP(Tabla2126363942[[#This Row],[ID]],Tabla19[],4,0),IF(Tabla1325353841[Nivel]=BD!$L$2,VLOOKUP(Tabla2126363942[[#This Row],[ID]],Tabla199[],4,0),VLOOKUP(Tabla2126363942[[#This Row],[ID]],Tabla19912[],4,0))))</f>
        <v/>
      </c>
    </row>
    <row r="9" spans="1:8" x14ac:dyDescent="0.2">
      <c r="B9" t="str">
        <f>IF(Tabla1325353841[Cant. Salas]="","",IF(B8="","",IF(ISNUMBER(B8)=FALSE,1,IF(B8=Tabla1325353841[Cant. Salas],"",B8+1))))</f>
        <v/>
      </c>
      <c r="C9" t="str">
        <f>IF(IF(Tabla1228374043[[#This Row],[Orden]]="","",IF(Tabla1325353841[Nivel]=BD!$L$1,'Filtrar Salas Grado Año'!A5,IF(Tabla1325353841[Nivel]=BD!$L$2,'Filtrar Salas Grado Año'!C5,'Filtrar Salas Grado Año'!E5)))="(en blanco)","",IF(Tabla1228374043[[#This Row],[Orden]]="","",IF(Tabla1325353841[Nivel]=BD!$L$1,'Filtrar Salas Grado Año'!A5,IF(Tabla1325353841[Nivel]=BD!$L$2,'Filtrar Salas Grado Año'!C5,'Filtrar Salas Grado Año'!E5))))</f>
        <v/>
      </c>
      <c r="F9">
        <f>IF(Tabla1325353841[Cant. Alumnos]&gt;1,IF(F8="","",IF(ISNUMBER(F8)=FALSE,1,IF(F8=Tabla1325353841[Cant. Alumnos],"",F8+1))),"")</f>
        <v>7</v>
      </c>
      <c r="G9" t="str">
        <f t="array" ref="G9">IF(Tabla2126363942[[#This Row],[Contador]]="","",IF(Tabla1325353841[Nivel]=BD!$L$1,IFERROR(SMALL(IF(Tabla19[Sala]=$C$2,Tabla19[ID2]),ROW()-2),""),IF(Tabla1325353841[Nivel]=BD!$L$2,IFERROR(SMALL(IF(Tabla199[Sala]=$C$2,Tabla199[ID2]),ROW()-2),""),IFERROR(SMALL(IF(Tabla19912[Sala]=$C$2,Tabla19912[ID2]),ROW()-2),""))))</f>
        <v/>
      </c>
      <c r="H9" t="str">
        <f>IF(Tabla2126363942[[#This Row],[ID]]="","",IF(Tabla1325353841[Nivel]=BD!$L$1,VLOOKUP(Tabla2126363942[[#This Row],[ID]],Tabla19[],4,0),IF(Tabla1325353841[Nivel]=BD!$L$2,VLOOKUP(Tabla2126363942[[#This Row],[ID]],Tabla199[],4,0),VLOOKUP(Tabla2126363942[[#This Row],[ID]],Tabla19912[],4,0))))</f>
        <v/>
      </c>
    </row>
    <row r="10" spans="1:8" x14ac:dyDescent="0.2">
      <c r="B10" t="str">
        <f>IF(Tabla1325353841[Cant. Salas]="","",IF(B9="","",IF(ISNUMBER(B9)=FALSE,1,IF(B9=Tabla1325353841[Cant. Salas],"",B9+1))))</f>
        <v/>
      </c>
      <c r="C10" t="str">
        <f>IF(IF(Tabla1228374043[[#This Row],[Orden]]="","",IF(Tabla1325353841[Nivel]=BD!$L$1,'Filtrar Salas Grado Año'!A6,IF(Tabla1325353841[Nivel]=BD!$L$2,'Filtrar Salas Grado Año'!C6,'Filtrar Salas Grado Año'!E6)))="(en blanco)","",IF(Tabla1228374043[[#This Row],[Orden]]="","",IF(Tabla1325353841[Nivel]=BD!$L$1,'Filtrar Salas Grado Año'!A6,IF(Tabla1325353841[Nivel]=BD!$L$2,'Filtrar Salas Grado Año'!C6,'Filtrar Salas Grado Año'!E6))))</f>
        <v/>
      </c>
      <c r="F10">
        <f>IF(Tabla1325353841[Cant. Alumnos]&gt;1,IF(F9="","",IF(ISNUMBER(F9)=FALSE,1,IF(F9=Tabla1325353841[Cant. Alumnos],"",F9+1))),"")</f>
        <v>8</v>
      </c>
      <c r="G10" t="str">
        <f t="array" ref="G10">IF(Tabla2126363942[[#This Row],[Contador]]="","",IF(Tabla1325353841[Nivel]=BD!$L$1,IFERROR(SMALL(IF(Tabla19[Sala]=$C$2,Tabla19[ID2]),ROW()-2),""),IF(Tabla1325353841[Nivel]=BD!$L$2,IFERROR(SMALL(IF(Tabla199[Sala]=$C$2,Tabla199[ID2]),ROW()-2),""),IFERROR(SMALL(IF(Tabla19912[Sala]=$C$2,Tabla19912[ID2]),ROW()-2),""))))</f>
        <v/>
      </c>
      <c r="H10" t="str">
        <f>IF(Tabla2126363942[[#This Row],[ID]]="","",IF(Tabla1325353841[Nivel]=BD!$L$1,VLOOKUP(Tabla2126363942[[#This Row],[ID]],Tabla19[],4,0),IF(Tabla1325353841[Nivel]=BD!$L$2,VLOOKUP(Tabla2126363942[[#This Row],[ID]],Tabla199[],4,0),VLOOKUP(Tabla2126363942[[#This Row],[ID]],Tabla19912[],4,0))))</f>
        <v/>
      </c>
    </row>
    <row r="11" spans="1:8" x14ac:dyDescent="0.2">
      <c r="B11" t="str">
        <f>IF(Tabla1325353841[Cant. Salas]="","",IF(B10="","",IF(ISNUMBER(B10)=FALSE,1,IF(B10=Tabla1325353841[Cant. Salas],"",B10+1))))</f>
        <v/>
      </c>
      <c r="C11" t="str">
        <f>IF(IF(Tabla1228374043[[#This Row],[Orden]]="","",IF(Tabla1325353841[Nivel]=BD!$L$1,'Filtrar Salas Grado Año'!A7,IF(Tabla1325353841[Nivel]=BD!$L$2,'Filtrar Salas Grado Año'!C7,'Filtrar Salas Grado Año'!E7)))="(en blanco)","",IF(Tabla1228374043[[#This Row],[Orden]]="","",IF(Tabla1325353841[Nivel]=BD!$L$1,'Filtrar Salas Grado Año'!A7,IF(Tabla1325353841[Nivel]=BD!$L$2,'Filtrar Salas Grado Año'!C7,'Filtrar Salas Grado Año'!E7))))</f>
        <v/>
      </c>
      <c r="F11">
        <f>IF(Tabla1325353841[Cant. Alumnos]&gt;1,IF(F10="","",IF(ISNUMBER(F10)=FALSE,1,IF(F10=Tabla1325353841[Cant. Alumnos],"",F10+1))),"")</f>
        <v>9</v>
      </c>
      <c r="G11" t="str">
        <f t="array" ref="G11">IF(Tabla2126363942[[#This Row],[Contador]]="","",IF(Tabla1325353841[Nivel]=BD!$L$1,IFERROR(SMALL(IF(Tabla19[Sala]=$C$2,Tabla19[ID2]),ROW()-2),""),IF(Tabla1325353841[Nivel]=BD!$L$2,IFERROR(SMALL(IF(Tabla199[Sala]=$C$2,Tabla199[ID2]),ROW()-2),""),IFERROR(SMALL(IF(Tabla19912[Sala]=$C$2,Tabla19912[ID2]),ROW()-2),""))))</f>
        <v/>
      </c>
      <c r="H11" t="str">
        <f>IF(Tabla2126363942[[#This Row],[ID]]="","",IF(Tabla1325353841[Nivel]=BD!$L$1,VLOOKUP(Tabla2126363942[[#This Row],[ID]],Tabla19[],4,0),IF(Tabla1325353841[Nivel]=BD!$L$2,VLOOKUP(Tabla2126363942[[#This Row],[ID]],Tabla199[],4,0),VLOOKUP(Tabla2126363942[[#This Row],[ID]],Tabla19912[],4,0))))</f>
        <v/>
      </c>
    </row>
    <row r="12" spans="1:8" x14ac:dyDescent="0.2">
      <c r="B12" t="str">
        <f>IF(Tabla1325353841[Cant. Salas]="","",IF(B11="","",IF(ISNUMBER(B11)=FALSE,1,IF(B11=Tabla1325353841[Cant. Salas],"",B11+1))))</f>
        <v/>
      </c>
      <c r="C12" t="str">
        <f>IF(IF(Tabla1228374043[[#This Row],[Orden]]="","",IF(Tabla1325353841[Nivel]=BD!$L$1,'Filtrar Salas Grado Año'!A8,IF(Tabla1325353841[Nivel]=BD!$L$2,'Filtrar Salas Grado Año'!C8,'Filtrar Salas Grado Año'!E8)))="(en blanco)","",IF(Tabla1228374043[[#This Row],[Orden]]="","",IF(Tabla1325353841[Nivel]=BD!$L$1,'Filtrar Salas Grado Año'!A8,IF(Tabla1325353841[Nivel]=BD!$L$2,'Filtrar Salas Grado Año'!C8,'Filtrar Salas Grado Año'!E8))))</f>
        <v/>
      </c>
      <c r="F12">
        <f>IF(Tabla1325353841[Cant. Alumnos]&gt;1,IF(F11="","",IF(ISNUMBER(F11)=FALSE,1,IF(F11=Tabla1325353841[Cant. Alumnos],"",F11+1))),"")</f>
        <v>10</v>
      </c>
      <c r="G12" t="str">
        <f t="array" ref="G12">IF(Tabla2126363942[[#This Row],[Contador]]="","",IF(Tabla1325353841[Nivel]=BD!$L$1,IFERROR(SMALL(IF(Tabla19[Sala]=$C$2,Tabla19[ID2]),ROW()-2),""),IF(Tabla1325353841[Nivel]=BD!$L$2,IFERROR(SMALL(IF(Tabla199[Sala]=$C$2,Tabla199[ID2]),ROW()-2),""),IFERROR(SMALL(IF(Tabla19912[Sala]=$C$2,Tabla19912[ID2]),ROW()-2),""))))</f>
        <v/>
      </c>
      <c r="H12" t="str">
        <f>IF(Tabla2126363942[[#This Row],[ID]]="","",IF(Tabla1325353841[Nivel]=BD!$L$1,VLOOKUP(Tabla2126363942[[#This Row],[ID]],Tabla19[],4,0),IF(Tabla1325353841[Nivel]=BD!$L$2,VLOOKUP(Tabla2126363942[[#This Row],[ID]],Tabla199[],4,0),VLOOKUP(Tabla2126363942[[#This Row],[ID]],Tabla19912[],4,0))))</f>
        <v/>
      </c>
    </row>
    <row r="13" spans="1:8" x14ac:dyDescent="0.2">
      <c r="B13" t="str">
        <f>IF(Tabla1325353841[Cant. Salas]="","",IF(B12="","",IF(ISNUMBER(B12)=FALSE,1,IF(B12=Tabla1325353841[Cant. Salas],"",B12+1))))</f>
        <v/>
      </c>
      <c r="C13" t="str">
        <f>IF(IF(Tabla1228374043[[#This Row],[Orden]]="","",IF(Tabla1325353841[Nivel]=BD!$L$1,'Filtrar Salas Grado Año'!A9,IF(Tabla1325353841[Nivel]=BD!$L$2,'Filtrar Salas Grado Año'!C9,'Filtrar Salas Grado Año'!E9)))="(en blanco)","",IF(Tabla1228374043[[#This Row],[Orden]]="","",IF(Tabla1325353841[Nivel]=BD!$L$1,'Filtrar Salas Grado Año'!A9,IF(Tabla1325353841[Nivel]=BD!$L$2,'Filtrar Salas Grado Año'!C9,'Filtrar Salas Grado Año'!E9))))</f>
        <v/>
      </c>
      <c r="F13">
        <f>IF(Tabla1325353841[Cant. Alumnos]&gt;1,IF(F12="","",IF(ISNUMBER(F12)=FALSE,1,IF(F12=Tabla1325353841[Cant. Alumnos],"",F12+1))),"")</f>
        <v>11</v>
      </c>
      <c r="G13" t="str">
        <f t="array" ref="G13">IF(Tabla2126363942[[#This Row],[Contador]]="","",IF(Tabla1325353841[Nivel]=BD!$L$1,IFERROR(SMALL(IF(Tabla19[Sala]=$C$2,Tabla19[ID2]),ROW()-2),""),IF(Tabla1325353841[Nivel]=BD!$L$2,IFERROR(SMALL(IF(Tabla199[Sala]=$C$2,Tabla199[ID2]),ROW()-2),""),IFERROR(SMALL(IF(Tabla19912[Sala]=$C$2,Tabla19912[ID2]),ROW()-2),""))))</f>
        <v/>
      </c>
      <c r="H13" t="str">
        <f>IF(Tabla2126363942[[#This Row],[ID]]="","",IF(Tabla1325353841[Nivel]=BD!$L$1,VLOOKUP(Tabla2126363942[[#This Row],[ID]],Tabla19[],4,0),IF(Tabla1325353841[Nivel]=BD!$L$2,VLOOKUP(Tabla2126363942[[#This Row],[ID]],Tabla199[],4,0),VLOOKUP(Tabla2126363942[[#This Row],[ID]],Tabla19912[],4,0))))</f>
        <v/>
      </c>
    </row>
    <row r="14" spans="1:8" x14ac:dyDescent="0.2">
      <c r="B14" t="str">
        <f>IF(Tabla1325353841[Cant. Salas]="","",IF(B13="","",IF(ISNUMBER(B13)=FALSE,1,IF(B13=Tabla1325353841[Cant. Salas],"",B13+1))))</f>
        <v/>
      </c>
      <c r="C14" t="str">
        <f>IF(IF(Tabla1228374043[[#This Row],[Orden]]="","",IF(Tabla1325353841[Nivel]=BD!$L$1,'Filtrar Salas Grado Año'!A10,IF(Tabla1325353841[Nivel]=BD!$L$2,'Filtrar Salas Grado Año'!C10,'Filtrar Salas Grado Año'!E10)))="(en blanco)","",IF(Tabla1228374043[[#This Row],[Orden]]="","",IF(Tabla1325353841[Nivel]=BD!$L$1,'Filtrar Salas Grado Año'!A10,IF(Tabla1325353841[Nivel]=BD!$L$2,'Filtrar Salas Grado Año'!C10,'Filtrar Salas Grado Año'!E10))))</f>
        <v/>
      </c>
      <c r="F14">
        <f>IF(Tabla1325353841[Cant. Alumnos]&gt;1,IF(F13="","",IF(ISNUMBER(F13)=FALSE,1,IF(F13=Tabla1325353841[Cant. Alumnos],"",F13+1))),"")</f>
        <v>12</v>
      </c>
      <c r="G14" t="str">
        <f t="array" ref="G14">IF(Tabla2126363942[[#This Row],[Contador]]="","",IF(Tabla1325353841[Nivel]=BD!$L$1,IFERROR(SMALL(IF(Tabla19[Sala]=$C$2,Tabla19[ID2]),ROW()-2),""),IF(Tabla1325353841[Nivel]=BD!$L$2,IFERROR(SMALL(IF(Tabla199[Sala]=$C$2,Tabla199[ID2]),ROW()-2),""),IFERROR(SMALL(IF(Tabla19912[Sala]=$C$2,Tabla19912[ID2]),ROW()-2),""))))</f>
        <v/>
      </c>
      <c r="H14" t="str">
        <f>IF(Tabla2126363942[[#This Row],[ID]]="","",IF(Tabla1325353841[Nivel]=BD!$L$1,VLOOKUP(Tabla2126363942[[#This Row],[ID]],Tabla19[],4,0),IF(Tabla1325353841[Nivel]=BD!$L$2,VLOOKUP(Tabla2126363942[[#This Row],[ID]],Tabla199[],4,0),VLOOKUP(Tabla2126363942[[#This Row],[ID]],Tabla19912[],4,0))))</f>
        <v/>
      </c>
    </row>
    <row r="15" spans="1:8" x14ac:dyDescent="0.2">
      <c r="B15" t="str">
        <f>IF(Tabla1325353841[Cant. Salas]="","",IF(B14="","",IF(ISNUMBER(B14)=FALSE,1,IF(B14=Tabla1325353841[Cant. Salas],"",B14+1))))</f>
        <v/>
      </c>
      <c r="C15" t="str">
        <f>IF(IF(Tabla1228374043[[#This Row],[Orden]]="","",IF(Tabla1325353841[Nivel]=BD!$L$1,'Filtrar Salas Grado Año'!A11,IF(Tabla1325353841[Nivel]=BD!$L$2,'Filtrar Salas Grado Año'!C11,'Filtrar Salas Grado Año'!E11)))="(en blanco)","",IF(Tabla1228374043[[#This Row],[Orden]]="","",IF(Tabla1325353841[Nivel]=BD!$L$1,'Filtrar Salas Grado Año'!A11,IF(Tabla1325353841[Nivel]=BD!$L$2,'Filtrar Salas Grado Año'!C11,'Filtrar Salas Grado Año'!E11))))</f>
        <v/>
      </c>
      <c r="F15">
        <f>IF(Tabla1325353841[Cant. Alumnos]&gt;1,IF(F14="","",IF(ISNUMBER(F14)=FALSE,1,IF(F14=Tabla1325353841[Cant. Alumnos],"",F14+1))),"")</f>
        <v>13</v>
      </c>
      <c r="G15" t="str">
        <f t="array" ref="G15">IF(Tabla2126363942[[#This Row],[Contador]]="","",IF(Tabla1325353841[Nivel]=BD!$L$1,IFERROR(SMALL(IF(Tabla19[Sala]=$C$2,Tabla19[ID2]),ROW()-2),""),IF(Tabla1325353841[Nivel]=BD!$L$2,IFERROR(SMALL(IF(Tabla199[Sala]=$C$2,Tabla199[ID2]),ROW()-2),""),IFERROR(SMALL(IF(Tabla19912[Sala]=$C$2,Tabla19912[ID2]),ROW()-2),""))))</f>
        <v/>
      </c>
      <c r="H15" t="str">
        <f>IF(Tabla2126363942[[#This Row],[ID]]="","",IF(Tabla1325353841[Nivel]=BD!$L$1,VLOOKUP(Tabla2126363942[[#This Row],[ID]],Tabla19[],4,0),IF(Tabla1325353841[Nivel]=BD!$L$2,VLOOKUP(Tabla2126363942[[#This Row],[ID]],Tabla199[],4,0),VLOOKUP(Tabla2126363942[[#This Row],[ID]],Tabla19912[],4,0))))</f>
        <v/>
      </c>
    </row>
    <row r="16" spans="1:8" x14ac:dyDescent="0.2">
      <c r="B16" t="str">
        <f>IF(Tabla1325353841[Cant. Salas]="","",IF(B15="","",IF(ISNUMBER(B15)=FALSE,1,IF(B15=Tabla1325353841[Cant. Salas],"",B15+1))))</f>
        <v/>
      </c>
      <c r="C16" t="str">
        <f>IF(IF(Tabla1228374043[[#This Row],[Orden]]="","",IF(Tabla1325353841[Nivel]=BD!$L$1,'Filtrar Salas Grado Año'!A12,IF(Tabla1325353841[Nivel]=BD!$L$2,'Filtrar Salas Grado Año'!C12,'Filtrar Salas Grado Año'!E12)))="(en blanco)","",IF(Tabla1228374043[[#This Row],[Orden]]="","",IF(Tabla1325353841[Nivel]=BD!$L$1,'Filtrar Salas Grado Año'!A12,IF(Tabla1325353841[Nivel]=BD!$L$2,'Filtrar Salas Grado Año'!C12,'Filtrar Salas Grado Año'!E12))))</f>
        <v/>
      </c>
      <c r="F16">
        <f>IF(Tabla1325353841[Cant. Alumnos]&gt;1,IF(F15="","",IF(ISNUMBER(F15)=FALSE,1,IF(F15=Tabla1325353841[Cant. Alumnos],"",F15+1))),"")</f>
        <v>14</v>
      </c>
      <c r="G16" t="str">
        <f t="array" ref="G16">IF(Tabla2126363942[[#This Row],[Contador]]="","",IF(Tabla1325353841[Nivel]=BD!$L$1,IFERROR(SMALL(IF(Tabla19[Sala]=$C$2,Tabla19[ID2]),ROW()-2),""),IF(Tabla1325353841[Nivel]=BD!$L$2,IFERROR(SMALL(IF(Tabla199[Sala]=$C$2,Tabla199[ID2]),ROW()-2),""),IFERROR(SMALL(IF(Tabla19912[Sala]=$C$2,Tabla19912[ID2]),ROW()-2),""))))</f>
        <v/>
      </c>
      <c r="H16" t="str">
        <f>IF(Tabla2126363942[[#This Row],[ID]]="","",IF(Tabla1325353841[Nivel]=BD!$L$1,VLOOKUP(Tabla2126363942[[#This Row],[ID]],Tabla19[],4,0),IF(Tabla1325353841[Nivel]=BD!$L$2,VLOOKUP(Tabla2126363942[[#This Row],[ID]],Tabla199[],4,0),VLOOKUP(Tabla2126363942[[#This Row],[ID]],Tabla19912[],4,0))))</f>
        <v/>
      </c>
    </row>
    <row r="17" spans="2:8" x14ac:dyDescent="0.2">
      <c r="B17" t="str">
        <f>IF(Tabla1325353841[Cant. Salas]="","",IF(B16="","",IF(ISNUMBER(B16)=FALSE,1,IF(B16=Tabla1325353841[Cant. Salas],"",B16+1))))</f>
        <v/>
      </c>
      <c r="C17" t="str">
        <f>IF(IF(Tabla1228374043[[#This Row],[Orden]]="","",IF(Tabla1325353841[Nivel]=BD!$L$1,'Filtrar Salas Grado Año'!A13,IF(Tabla1325353841[Nivel]=BD!$L$2,'Filtrar Salas Grado Año'!C13,'Filtrar Salas Grado Año'!E13)))="(en blanco)","",IF(Tabla1228374043[[#This Row],[Orden]]="","",IF(Tabla1325353841[Nivel]=BD!$L$1,'Filtrar Salas Grado Año'!A13,IF(Tabla1325353841[Nivel]=BD!$L$2,'Filtrar Salas Grado Año'!C13,'Filtrar Salas Grado Año'!E13))))</f>
        <v/>
      </c>
      <c r="F17">
        <f>IF(Tabla1325353841[Cant. Alumnos]&gt;1,IF(F16="","",IF(ISNUMBER(F16)=FALSE,1,IF(F16=Tabla1325353841[Cant. Alumnos],"",F16+1))),"")</f>
        <v>15</v>
      </c>
      <c r="G17" t="str">
        <f t="array" ref="G17">IF(Tabla2126363942[[#This Row],[Contador]]="","",IF(Tabla1325353841[Nivel]=BD!$L$1,IFERROR(SMALL(IF(Tabla19[Sala]=$C$2,Tabla19[ID2]),ROW()-2),""),IF(Tabla1325353841[Nivel]=BD!$L$2,IFERROR(SMALL(IF(Tabla199[Sala]=$C$2,Tabla199[ID2]),ROW()-2),""),IFERROR(SMALL(IF(Tabla19912[Sala]=$C$2,Tabla19912[ID2]),ROW()-2),""))))</f>
        <v/>
      </c>
      <c r="H17" t="str">
        <f>IF(Tabla2126363942[[#This Row],[ID]]="","",IF(Tabla1325353841[Nivel]=BD!$L$1,VLOOKUP(Tabla2126363942[[#This Row],[ID]],Tabla19[],4,0),IF(Tabla1325353841[Nivel]=BD!$L$2,VLOOKUP(Tabla2126363942[[#This Row],[ID]],Tabla199[],4,0),VLOOKUP(Tabla2126363942[[#This Row],[ID]],Tabla19912[],4,0))))</f>
        <v/>
      </c>
    </row>
    <row r="18" spans="2:8" x14ac:dyDescent="0.2">
      <c r="B18" t="str">
        <f>IF(Tabla1325353841[Cant. Salas]="","",IF(B17="","",IF(ISNUMBER(B17)=FALSE,1,IF(B17=Tabla1325353841[Cant. Salas],"",B17+1))))</f>
        <v/>
      </c>
      <c r="C18" t="str">
        <f>IF(IF(Tabla1228374043[[#This Row],[Orden]]="","",IF(Tabla1325353841[Nivel]=BD!$L$1,'Filtrar Salas Grado Año'!A14,IF(Tabla1325353841[Nivel]=BD!$L$2,'Filtrar Salas Grado Año'!C14,'Filtrar Salas Grado Año'!E14)))="(en blanco)","",IF(Tabla1228374043[[#This Row],[Orden]]="","",IF(Tabla1325353841[Nivel]=BD!$L$1,'Filtrar Salas Grado Año'!A14,IF(Tabla1325353841[Nivel]=BD!$L$2,'Filtrar Salas Grado Año'!C14,'Filtrar Salas Grado Año'!E14))))</f>
        <v/>
      </c>
      <c r="F18">
        <f>IF(Tabla1325353841[Cant. Alumnos]&gt;1,IF(F17="","",IF(ISNUMBER(F17)=FALSE,1,IF(F17=Tabla1325353841[Cant. Alumnos],"",F17+1))),"")</f>
        <v>16</v>
      </c>
      <c r="G18" t="str">
        <f t="array" ref="G18">IF(Tabla2126363942[[#This Row],[Contador]]="","",IF(Tabla1325353841[Nivel]=BD!$L$1,IFERROR(SMALL(IF(Tabla19[Sala]=$C$2,Tabla19[ID2]),ROW()-2),""),IF(Tabla1325353841[Nivel]=BD!$L$2,IFERROR(SMALL(IF(Tabla199[Sala]=$C$2,Tabla199[ID2]),ROW()-2),""),IFERROR(SMALL(IF(Tabla19912[Sala]=$C$2,Tabla19912[ID2]),ROW()-2),""))))</f>
        <v/>
      </c>
      <c r="H18" t="str">
        <f>IF(Tabla2126363942[[#This Row],[ID]]="","",IF(Tabla1325353841[Nivel]=BD!$L$1,VLOOKUP(Tabla2126363942[[#This Row],[ID]],Tabla19[],4,0),IF(Tabla1325353841[Nivel]=BD!$L$2,VLOOKUP(Tabla2126363942[[#This Row],[ID]],Tabla199[],4,0),VLOOKUP(Tabla2126363942[[#This Row],[ID]],Tabla19912[],4,0))))</f>
        <v/>
      </c>
    </row>
    <row r="19" spans="2:8" x14ac:dyDescent="0.2">
      <c r="B19" t="str">
        <f>IF(Tabla1325353841[Cant. Salas]="","",IF(B18="","",IF(ISNUMBER(B18)=FALSE,1,IF(B18=Tabla1325353841[Cant. Salas],"",B18+1))))</f>
        <v/>
      </c>
      <c r="C19" t="str">
        <f>IF(IF(Tabla1228374043[[#This Row],[Orden]]="","",IF(Tabla1325353841[Nivel]=BD!$L$1,'Filtrar Salas Grado Año'!A15,IF(Tabla1325353841[Nivel]=BD!$L$2,'Filtrar Salas Grado Año'!C15,'Filtrar Salas Grado Año'!E15)))="(en blanco)","",IF(Tabla1228374043[[#This Row],[Orden]]="","",IF(Tabla1325353841[Nivel]=BD!$L$1,'Filtrar Salas Grado Año'!A15,IF(Tabla1325353841[Nivel]=BD!$L$2,'Filtrar Salas Grado Año'!C15,'Filtrar Salas Grado Año'!E15))))</f>
        <v/>
      </c>
      <c r="F19">
        <f>IF(Tabla1325353841[Cant. Alumnos]&gt;1,IF(F18="","",IF(ISNUMBER(F18)=FALSE,1,IF(F18=Tabla1325353841[Cant. Alumnos],"",F18+1))),"")</f>
        <v>17</v>
      </c>
      <c r="G19" t="str">
        <f t="array" ref="G19">IF(Tabla2126363942[[#This Row],[Contador]]="","",IF(Tabla1325353841[Nivel]=BD!$L$1,IFERROR(SMALL(IF(Tabla19[Sala]=$C$2,Tabla19[ID2]),ROW()-2),""),IF(Tabla1325353841[Nivel]=BD!$L$2,IFERROR(SMALL(IF(Tabla199[Sala]=$C$2,Tabla199[ID2]),ROW()-2),""),IFERROR(SMALL(IF(Tabla19912[Sala]=$C$2,Tabla19912[ID2]),ROW()-2),""))))</f>
        <v/>
      </c>
      <c r="H19" t="str">
        <f>IF(Tabla2126363942[[#This Row],[ID]]="","",IF(Tabla1325353841[Nivel]=BD!$L$1,VLOOKUP(Tabla2126363942[[#This Row],[ID]],Tabla19[],4,0),IF(Tabla1325353841[Nivel]=BD!$L$2,VLOOKUP(Tabla2126363942[[#This Row],[ID]],Tabla199[],4,0),VLOOKUP(Tabla2126363942[[#This Row],[ID]],Tabla19912[],4,0))))</f>
        <v/>
      </c>
    </row>
    <row r="20" spans="2:8" x14ac:dyDescent="0.2">
      <c r="B20" t="str">
        <f>IF(Tabla1325353841[Cant. Salas]="","",IF(B19="","",IF(ISNUMBER(B19)=FALSE,1,IF(B19=Tabla1325353841[Cant. Salas],"",B19+1))))</f>
        <v/>
      </c>
      <c r="C20" t="str">
        <f>IF(IF(Tabla1228374043[[#This Row],[Orden]]="","",IF(Tabla1325353841[Nivel]=BD!$L$1,'Filtrar Salas Grado Año'!A16,IF(Tabla1325353841[Nivel]=BD!$L$2,'Filtrar Salas Grado Año'!C16,'Filtrar Salas Grado Año'!E16)))="(en blanco)","",IF(Tabla1228374043[[#This Row],[Orden]]="","",IF(Tabla1325353841[Nivel]=BD!$L$1,'Filtrar Salas Grado Año'!A16,IF(Tabla1325353841[Nivel]=BD!$L$2,'Filtrar Salas Grado Año'!C16,'Filtrar Salas Grado Año'!E16))))</f>
        <v/>
      </c>
      <c r="F20">
        <f>IF(Tabla1325353841[Cant. Alumnos]&gt;1,IF(F19="","",IF(ISNUMBER(F19)=FALSE,1,IF(F19=Tabla1325353841[Cant. Alumnos],"",F19+1))),"")</f>
        <v>18</v>
      </c>
      <c r="G20" t="str">
        <f t="array" ref="G20">IF(Tabla2126363942[[#This Row],[Contador]]="","",IF(Tabla1325353841[Nivel]=BD!$L$1,IFERROR(SMALL(IF(Tabla19[Sala]=$C$2,Tabla19[ID2]),ROW()-2),""),IF(Tabla1325353841[Nivel]=BD!$L$2,IFERROR(SMALL(IF(Tabla199[Sala]=$C$2,Tabla199[ID2]),ROW()-2),""),IFERROR(SMALL(IF(Tabla19912[Sala]=$C$2,Tabla19912[ID2]),ROW()-2),""))))</f>
        <v/>
      </c>
      <c r="H20" t="str">
        <f>IF(Tabla2126363942[[#This Row],[ID]]="","",IF(Tabla1325353841[Nivel]=BD!$L$1,VLOOKUP(Tabla2126363942[[#This Row],[ID]],Tabla19[],4,0),IF(Tabla1325353841[Nivel]=BD!$L$2,VLOOKUP(Tabla2126363942[[#This Row],[ID]],Tabla199[],4,0),VLOOKUP(Tabla2126363942[[#This Row],[ID]],Tabla19912[],4,0))))</f>
        <v/>
      </c>
    </row>
    <row r="21" spans="2:8" x14ac:dyDescent="0.2">
      <c r="B21" s="16" t="str">
        <f>IF(Tabla1325353841[Cant. Salas]="","",IF(B20="","",IF(ISNUMBER(B20)=FALSE,1,IF(B20=Tabla1325353841[Cant. Salas],"",B20+1))))</f>
        <v/>
      </c>
      <c r="C21" t="str">
        <f>IF(IF(Tabla1228374043[[#This Row],[Orden]]="","",IF(Tabla1325353841[Nivel]=BD!$L$1,'Filtrar Salas Grado Año'!A17,IF(Tabla1325353841[Nivel]=BD!$L$2,'Filtrar Salas Grado Año'!C17,'Filtrar Salas Grado Año'!E17)))="(en blanco)","",IF(Tabla1228374043[[#This Row],[Orden]]="","",IF(Tabla1325353841[Nivel]=BD!$L$1,'Filtrar Salas Grado Año'!A17,IF(Tabla1325353841[Nivel]=BD!$L$2,'Filtrar Salas Grado Año'!C17,'Filtrar Salas Grado Año'!E17))))</f>
        <v/>
      </c>
      <c r="F21">
        <f>IF(Tabla1325353841[Cant. Alumnos]&gt;1,IF(F20="","",IF(ISNUMBER(F20)=FALSE,1,IF(F20=Tabla1325353841[Cant. Alumnos],"",F20+1))),"")</f>
        <v>19</v>
      </c>
      <c r="G21" t="str">
        <f t="array" ref="G21">IF(Tabla2126363942[[#This Row],[Contador]]="","",IF(Tabla1325353841[Nivel]=BD!$L$1,IFERROR(SMALL(IF(Tabla19[Sala]=$C$2,Tabla19[ID2]),ROW()-2),""),IF(Tabla1325353841[Nivel]=BD!$L$2,IFERROR(SMALL(IF(Tabla199[Sala]=$C$2,Tabla199[ID2]),ROW()-2),""),IFERROR(SMALL(IF(Tabla19912[Sala]=$C$2,Tabla19912[ID2]),ROW()-2),""))))</f>
        <v/>
      </c>
      <c r="H21" t="str">
        <f>IF(Tabla2126363942[[#This Row],[ID]]="","",IF(Tabla1325353841[Nivel]=BD!$L$1,VLOOKUP(Tabla2126363942[[#This Row],[ID]],Tabla19[],4,0),IF(Tabla1325353841[Nivel]=BD!$L$2,VLOOKUP(Tabla2126363942[[#This Row],[ID]],Tabla199[],4,0),VLOOKUP(Tabla2126363942[[#This Row],[ID]],Tabla19912[],4,0))))</f>
        <v/>
      </c>
    </row>
    <row r="22" spans="2:8" x14ac:dyDescent="0.2">
      <c r="B22" s="16" t="str">
        <f>IF(Tabla1325353841[Cant. Salas]="","",IF(B21="","",IF(ISNUMBER(B21)=FALSE,1,IF(B21=Tabla1325353841[Cant. Salas],"",B21+1))))</f>
        <v/>
      </c>
      <c r="C22" t="str">
        <f>IF(IF(Tabla1228374043[[#This Row],[Orden]]="","",IF(Tabla1325353841[Nivel]=BD!$L$1,'Filtrar Salas Grado Año'!A18,IF(Tabla1325353841[Nivel]=BD!$L$2,'Filtrar Salas Grado Año'!C18,'Filtrar Salas Grado Año'!E18)))="(en blanco)","",IF(Tabla1228374043[[#This Row],[Orden]]="","",IF(Tabla1325353841[Nivel]=BD!$L$1,'Filtrar Salas Grado Año'!A18,IF(Tabla1325353841[Nivel]=BD!$L$2,'Filtrar Salas Grado Año'!C18,'Filtrar Salas Grado Año'!E18))))</f>
        <v/>
      </c>
      <c r="F22">
        <f>IF(Tabla1325353841[Cant. Alumnos]&gt;1,IF(F21="","",IF(ISNUMBER(F21)=FALSE,1,IF(F21=Tabla1325353841[Cant. Alumnos],"",F21+1))),"")</f>
        <v>20</v>
      </c>
      <c r="G22" t="str">
        <f t="array" ref="G22">IF(Tabla2126363942[[#This Row],[Contador]]="","",IF(Tabla1325353841[Nivel]=BD!$L$1,IFERROR(SMALL(IF(Tabla19[Sala]=$C$2,Tabla19[ID2]),ROW()-2),""),IF(Tabla1325353841[Nivel]=BD!$L$2,IFERROR(SMALL(IF(Tabla199[Sala]=$C$2,Tabla199[ID2]),ROW()-2),""),IFERROR(SMALL(IF(Tabla19912[Sala]=$C$2,Tabla19912[ID2]),ROW()-2),""))))</f>
        <v/>
      </c>
      <c r="H22" t="str">
        <f>IF(Tabla2126363942[[#This Row],[ID]]="","",IF(Tabla1325353841[Nivel]=BD!$L$1,VLOOKUP(Tabla2126363942[[#This Row],[ID]],Tabla19[],4,0),IF(Tabla1325353841[Nivel]=BD!$L$2,VLOOKUP(Tabla2126363942[[#This Row],[ID]],Tabla199[],4,0),VLOOKUP(Tabla2126363942[[#This Row],[ID]],Tabla19912[],4,0))))</f>
        <v/>
      </c>
    </row>
    <row r="23" spans="2:8" x14ac:dyDescent="0.2">
      <c r="B23" s="16" t="str">
        <f>IF(Tabla1325353841[Cant. Salas]="","",IF(B22="","",IF(ISNUMBER(B22)=FALSE,1,IF(B22=Tabla1325353841[Cant. Salas],"",B22+1))))</f>
        <v/>
      </c>
      <c r="C23" t="str">
        <f>IF(IF(Tabla1228374043[[#This Row],[Orden]]="","",IF(Tabla1325353841[Nivel]=BD!$L$1,'Filtrar Salas Grado Año'!A19,IF(Tabla1325353841[Nivel]=BD!$L$2,'Filtrar Salas Grado Año'!C19,'Filtrar Salas Grado Año'!E19)))="(en blanco)","",IF(Tabla1228374043[[#This Row],[Orden]]="","",IF(Tabla1325353841[Nivel]=BD!$L$1,'Filtrar Salas Grado Año'!A19,IF(Tabla1325353841[Nivel]=BD!$L$2,'Filtrar Salas Grado Año'!C19,'Filtrar Salas Grado Año'!E19))))</f>
        <v/>
      </c>
      <c r="F23">
        <f>IF(Tabla1325353841[Cant. Alumnos]&gt;1,IF(F22="","",IF(ISNUMBER(F22)=FALSE,1,IF(F22=Tabla1325353841[Cant. Alumnos],"",F22+1))),"")</f>
        <v>21</v>
      </c>
      <c r="G23" t="str">
        <f t="array" ref="G23">IF(Tabla2126363942[[#This Row],[Contador]]="","",IF(Tabla1325353841[Nivel]=BD!$L$1,IFERROR(SMALL(IF(Tabla19[Sala]=$C$2,Tabla19[ID2]),ROW()-2),""),IF(Tabla1325353841[Nivel]=BD!$L$2,IFERROR(SMALL(IF(Tabla199[Sala]=$C$2,Tabla199[ID2]),ROW()-2),""),IFERROR(SMALL(IF(Tabla19912[Sala]=$C$2,Tabla19912[ID2]),ROW()-2),""))))</f>
        <v/>
      </c>
      <c r="H23" t="str">
        <f>IF(Tabla2126363942[[#This Row],[ID]]="","",IF(Tabla1325353841[Nivel]=BD!$L$1,VLOOKUP(Tabla2126363942[[#This Row],[ID]],Tabla19[],4,0),IF(Tabla1325353841[Nivel]=BD!$L$2,VLOOKUP(Tabla2126363942[[#This Row],[ID]],Tabla199[],4,0),VLOOKUP(Tabla2126363942[[#This Row],[ID]],Tabla19912[],4,0))))</f>
        <v/>
      </c>
    </row>
    <row r="24" spans="2:8" x14ac:dyDescent="0.2">
      <c r="B24" s="16" t="str">
        <f>IF(Tabla1325353841[Cant. Salas]="","",IF(B23="","",IF(ISNUMBER(B23)=FALSE,1,IF(B23=Tabla1325353841[Cant. Salas],"",B23+1))))</f>
        <v/>
      </c>
      <c r="C24" t="str">
        <f>IF(IF(Tabla1228374043[[#This Row],[Orden]]="","",IF(Tabla1325353841[Nivel]=BD!$L$1,'Filtrar Salas Grado Año'!A20,IF(Tabla1325353841[Nivel]=BD!$L$2,'Filtrar Salas Grado Año'!C20,'Filtrar Salas Grado Año'!E20)))="(en blanco)","",IF(Tabla1228374043[[#This Row],[Orden]]="","",IF(Tabla1325353841[Nivel]=BD!$L$1,'Filtrar Salas Grado Año'!A20,IF(Tabla1325353841[Nivel]=BD!$L$2,'Filtrar Salas Grado Año'!C20,'Filtrar Salas Grado Año'!E20))))</f>
        <v/>
      </c>
      <c r="F24">
        <f>IF(Tabla1325353841[Cant. Alumnos]&gt;1,IF(F23="","",IF(ISNUMBER(F23)=FALSE,1,IF(F23=Tabla1325353841[Cant. Alumnos],"",F23+1))),"")</f>
        <v>22</v>
      </c>
      <c r="G24" t="str">
        <f t="array" ref="G24">IF(Tabla2126363942[[#This Row],[Contador]]="","",IF(Tabla1325353841[Nivel]=BD!$L$1,IFERROR(SMALL(IF(Tabla19[Sala]=$C$2,Tabla19[ID2]),ROW()-2),""),IF(Tabla1325353841[Nivel]=BD!$L$2,IFERROR(SMALL(IF(Tabla199[Sala]=$C$2,Tabla199[ID2]),ROW()-2),""),IFERROR(SMALL(IF(Tabla19912[Sala]=$C$2,Tabla19912[ID2]),ROW()-2),""))))</f>
        <v/>
      </c>
      <c r="H24" t="str">
        <f>IF(Tabla2126363942[[#This Row],[ID]]="","",IF(Tabla1325353841[Nivel]=BD!$L$1,VLOOKUP(Tabla2126363942[[#This Row],[ID]],Tabla19[],4,0),IF(Tabla1325353841[Nivel]=BD!$L$2,VLOOKUP(Tabla2126363942[[#This Row],[ID]],Tabla199[],4,0),VLOOKUP(Tabla2126363942[[#This Row],[ID]],Tabla19912[],4,0))))</f>
        <v/>
      </c>
    </row>
    <row r="25" spans="2:8" x14ac:dyDescent="0.2">
      <c r="B25" s="16" t="str">
        <f>IF(Tabla1325353841[Cant. Salas]="","",IF(B24="","",IF(ISNUMBER(B24)=FALSE,1,IF(B24=Tabla1325353841[Cant. Salas],"",B24+1))))</f>
        <v/>
      </c>
      <c r="C25" t="str">
        <f>IF(IF(Tabla1228374043[[#This Row],[Orden]]="","",IF(Tabla1325353841[Nivel]=BD!$L$1,'Filtrar Salas Grado Año'!A21,IF(Tabla1325353841[Nivel]=BD!$L$2,'Filtrar Salas Grado Año'!C21,'Filtrar Salas Grado Año'!E21)))="(en blanco)","",IF(Tabla1228374043[[#This Row],[Orden]]="","",IF(Tabla1325353841[Nivel]=BD!$L$1,'Filtrar Salas Grado Año'!A21,IF(Tabla1325353841[Nivel]=BD!$L$2,'Filtrar Salas Grado Año'!C21,'Filtrar Salas Grado Año'!E21))))</f>
        <v/>
      </c>
      <c r="F25">
        <f>IF(Tabla1325353841[Cant. Alumnos]&gt;1,IF(F24="","",IF(ISNUMBER(F24)=FALSE,1,IF(F24=Tabla1325353841[Cant. Alumnos],"",F24+1))),"")</f>
        <v>23</v>
      </c>
      <c r="G25" t="str">
        <f t="array" ref="G25">IF(Tabla2126363942[[#This Row],[Contador]]="","",IF(Tabla1325353841[Nivel]=BD!$L$1,IFERROR(SMALL(IF(Tabla19[Sala]=$C$2,Tabla19[ID2]),ROW()-2),""),IF(Tabla1325353841[Nivel]=BD!$L$2,IFERROR(SMALL(IF(Tabla199[Sala]=$C$2,Tabla199[ID2]),ROW()-2),""),IFERROR(SMALL(IF(Tabla19912[Sala]=$C$2,Tabla19912[ID2]),ROW()-2),""))))</f>
        <v/>
      </c>
      <c r="H25" t="str">
        <f>IF(Tabla2126363942[[#This Row],[ID]]="","",IF(Tabla1325353841[Nivel]=BD!$L$1,VLOOKUP(Tabla2126363942[[#This Row],[ID]],Tabla19[],4,0),IF(Tabla1325353841[Nivel]=BD!$L$2,VLOOKUP(Tabla2126363942[[#This Row],[ID]],Tabla199[],4,0),VLOOKUP(Tabla2126363942[[#This Row],[ID]],Tabla19912[],4,0))))</f>
        <v/>
      </c>
    </row>
    <row r="26" spans="2:8" x14ac:dyDescent="0.2">
      <c r="B26" s="16" t="str">
        <f>IF(Tabla1325353841[Cant. Salas]="","",IF(B25="","",IF(ISNUMBER(B25)=FALSE,1,IF(B25=Tabla1325353841[Cant. Salas],"",B25+1))))</f>
        <v/>
      </c>
      <c r="C26" t="str">
        <f>IF(IF(Tabla1228374043[[#This Row],[Orden]]="","",IF(Tabla1325353841[Nivel]=BD!$L$1,'Filtrar Salas Grado Año'!A22,IF(Tabla1325353841[Nivel]=BD!$L$2,'Filtrar Salas Grado Año'!C22,'Filtrar Salas Grado Año'!E22)))="(en blanco)","",IF(Tabla1228374043[[#This Row],[Orden]]="","",IF(Tabla1325353841[Nivel]=BD!$L$1,'Filtrar Salas Grado Año'!A22,IF(Tabla1325353841[Nivel]=BD!$L$2,'Filtrar Salas Grado Año'!C22,'Filtrar Salas Grado Año'!E22))))</f>
        <v/>
      </c>
      <c r="F26">
        <f>IF(Tabla1325353841[Cant. Alumnos]&gt;1,IF(F25="","",IF(ISNUMBER(F25)=FALSE,1,IF(F25=Tabla1325353841[Cant. Alumnos],"",F25+1))),"")</f>
        <v>24</v>
      </c>
      <c r="G26" t="str">
        <f t="array" ref="G26">IF(Tabla2126363942[[#This Row],[Contador]]="","",IF(Tabla1325353841[Nivel]=BD!$L$1,IFERROR(SMALL(IF(Tabla19[Sala]=$C$2,Tabla19[ID2]),ROW()-2),""),IF(Tabla1325353841[Nivel]=BD!$L$2,IFERROR(SMALL(IF(Tabla199[Sala]=$C$2,Tabla199[ID2]),ROW()-2),""),IFERROR(SMALL(IF(Tabla19912[Sala]=$C$2,Tabla19912[ID2]),ROW()-2),""))))</f>
        <v/>
      </c>
      <c r="H26" t="str">
        <f>IF(Tabla2126363942[[#This Row],[ID]]="","",IF(Tabla1325353841[Nivel]=BD!$L$1,VLOOKUP(Tabla2126363942[[#This Row],[ID]],Tabla19[],4,0),IF(Tabla1325353841[Nivel]=BD!$L$2,VLOOKUP(Tabla2126363942[[#This Row],[ID]],Tabla199[],4,0),VLOOKUP(Tabla2126363942[[#This Row],[ID]],Tabla19912[],4,0))))</f>
        <v/>
      </c>
    </row>
    <row r="27" spans="2:8" x14ac:dyDescent="0.2">
      <c r="B27" s="16" t="str">
        <f>IF(Tabla1325353841[Cant. Salas]="","",IF(B26="","",IF(ISNUMBER(B26)=FALSE,1,IF(B26=Tabla1325353841[Cant. Salas],"",B26+1))))</f>
        <v/>
      </c>
      <c r="C27" t="str">
        <f>IF(IF(Tabla1228374043[[#This Row],[Orden]]="","",IF(Tabla1325353841[Nivel]=BD!$L$1,'Filtrar Salas Grado Año'!A23,IF(Tabla1325353841[Nivel]=BD!$L$2,'Filtrar Salas Grado Año'!C23,'Filtrar Salas Grado Año'!E23)))="(en blanco)","",IF(Tabla1228374043[[#This Row],[Orden]]="","",IF(Tabla1325353841[Nivel]=BD!$L$1,'Filtrar Salas Grado Año'!A23,IF(Tabla1325353841[Nivel]=BD!$L$2,'Filtrar Salas Grado Año'!C23,'Filtrar Salas Grado Año'!E23))))</f>
        <v/>
      </c>
      <c r="F27">
        <f>IF(Tabla1325353841[Cant. Alumnos]&gt;1,IF(F26="","",IF(ISNUMBER(F26)=FALSE,1,IF(F26=Tabla1325353841[Cant. Alumnos],"",F26+1))),"")</f>
        <v>25</v>
      </c>
      <c r="G27" t="str">
        <f t="array" ref="G27">IF(Tabla2126363942[[#This Row],[Contador]]="","",IF(Tabla1325353841[Nivel]=BD!$L$1,IFERROR(SMALL(IF(Tabla19[Sala]=$C$2,Tabla19[ID2]),ROW()-2),""),IF(Tabla1325353841[Nivel]=BD!$L$2,IFERROR(SMALL(IF(Tabla199[Sala]=$C$2,Tabla199[ID2]),ROW()-2),""),IFERROR(SMALL(IF(Tabla19912[Sala]=$C$2,Tabla19912[ID2]),ROW()-2),""))))</f>
        <v/>
      </c>
      <c r="H27" t="str">
        <f>IF(Tabla2126363942[[#This Row],[ID]]="","",IF(Tabla1325353841[Nivel]=BD!$L$1,VLOOKUP(Tabla2126363942[[#This Row],[ID]],Tabla19[],4,0),IF(Tabla1325353841[Nivel]=BD!$L$2,VLOOKUP(Tabla2126363942[[#This Row],[ID]],Tabla199[],4,0),VLOOKUP(Tabla2126363942[[#This Row],[ID]],Tabla19912[],4,0))))</f>
        <v/>
      </c>
    </row>
    <row r="28" spans="2:8" x14ac:dyDescent="0.2">
      <c r="B28" s="16" t="str">
        <f>IF(Tabla1325353841[Cant. Salas]="","",IF(B27="","",IF(ISNUMBER(B27)=FALSE,1,IF(B27=Tabla1325353841[Cant. Salas],"",B27+1))))</f>
        <v/>
      </c>
      <c r="C28" t="str">
        <f>IF(IF(Tabla1228374043[[#This Row],[Orden]]="","",IF(Tabla1325353841[Nivel]=BD!$L$1,'Filtrar Salas Grado Año'!A24,IF(Tabla1325353841[Nivel]=BD!$L$2,'Filtrar Salas Grado Año'!C24,'Filtrar Salas Grado Año'!E24)))="(en blanco)","",IF(Tabla1228374043[[#This Row],[Orden]]="","",IF(Tabla1325353841[Nivel]=BD!$L$1,'Filtrar Salas Grado Año'!A24,IF(Tabla1325353841[Nivel]=BD!$L$2,'Filtrar Salas Grado Año'!C24,'Filtrar Salas Grado Año'!E24))))</f>
        <v/>
      </c>
      <c r="F28">
        <f>IF(Tabla1325353841[Cant. Alumnos]&gt;1,IF(F27="","",IF(ISNUMBER(F27)=FALSE,1,IF(F27=Tabla1325353841[Cant. Alumnos],"",F27+1))),"")</f>
        <v>26</v>
      </c>
      <c r="G28" t="str">
        <f t="array" ref="G28">IF(Tabla2126363942[[#This Row],[Contador]]="","",IF(Tabla1325353841[Nivel]=BD!$L$1,IFERROR(SMALL(IF(Tabla19[Sala]=$C$2,Tabla19[ID2]),ROW()-2),""),IF(Tabla1325353841[Nivel]=BD!$L$2,IFERROR(SMALL(IF(Tabla199[Sala]=$C$2,Tabla199[ID2]),ROW()-2),""),IFERROR(SMALL(IF(Tabla19912[Sala]=$C$2,Tabla19912[ID2]),ROW()-2),""))))</f>
        <v/>
      </c>
      <c r="H28" t="str">
        <f>IF(Tabla2126363942[[#This Row],[ID]]="","",IF(Tabla1325353841[Nivel]=BD!$L$1,VLOOKUP(Tabla2126363942[[#This Row],[ID]],Tabla19[],4,0),IF(Tabla1325353841[Nivel]=BD!$L$2,VLOOKUP(Tabla2126363942[[#This Row],[ID]],Tabla199[],4,0),VLOOKUP(Tabla2126363942[[#This Row],[ID]],Tabla19912[],4,0))))</f>
        <v/>
      </c>
    </row>
    <row r="29" spans="2:8" x14ac:dyDescent="0.2">
      <c r="B29" s="16" t="str">
        <f>IF(Tabla1325353841[Cant. Salas]="","",IF(B28="","",IF(ISNUMBER(B28)=FALSE,1,IF(B28=Tabla1325353841[Cant. Salas],"",B28+1))))</f>
        <v/>
      </c>
      <c r="C29" t="str">
        <f>IF(IF(Tabla1228374043[[#This Row],[Orden]]="","",IF(Tabla1325353841[Nivel]=BD!$L$1,'Filtrar Salas Grado Año'!A25,IF(Tabla1325353841[Nivel]=BD!$L$2,'Filtrar Salas Grado Año'!C25,'Filtrar Salas Grado Año'!E25)))="(en blanco)","",IF(Tabla1228374043[[#This Row],[Orden]]="","",IF(Tabla1325353841[Nivel]=BD!$L$1,'Filtrar Salas Grado Año'!A25,IF(Tabla1325353841[Nivel]=BD!$L$2,'Filtrar Salas Grado Año'!C25,'Filtrar Salas Grado Año'!E25))))</f>
        <v/>
      </c>
      <c r="F29">
        <f>IF(Tabla1325353841[Cant. Alumnos]&gt;1,IF(F28="","",IF(ISNUMBER(F28)=FALSE,1,IF(F28=Tabla1325353841[Cant. Alumnos],"",F28+1))),"")</f>
        <v>27</v>
      </c>
      <c r="G29" t="str">
        <f t="array" ref="G29">IF(Tabla2126363942[[#This Row],[Contador]]="","",IF(Tabla1325353841[Nivel]=BD!$L$1,IFERROR(SMALL(IF(Tabla19[Sala]=$C$2,Tabla19[ID2]),ROW()-2),""),IF(Tabla1325353841[Nivel]=BD!$L$2,IFERROR(SMALL(IF(Tabla199[Sala]=$C$2,Tabla199[ID2]),ROW()-2),""),IFERROR(SMALL(IF(Tabla19912[Sala]=$C$2,Tabla19912[ID2]),ROW()-2),""))))</f>
        <v/>
      </c>
      <c r="H29" t="str">
        <f>IF(Tabla2126363942[[#This Row],[ID]]="","",IF(Tabla1325353841[Nivel]=BD!$L$1,VLOOKUP(Tabla2126363942[[#This Row],[ID]],Tabla19[],4,0),IF(Tabla1325353841[Nivel]=BD!$L$2,VLOOKUP(Tabla2126363942[[#This Row],[ID]],Tabla199[],4,0),VLOOKUP(Tabla2126363942[[#This Row],[ID]],Tabla19912[],4,0))))</f>
        <v/>
      </c>
    </row>
    <row r="30" spans="2:8" x14ac:dyDescent="0.2">
      <c r="F30">
        <f>IF(Tabla1325353841[Cant. Alumnos]&gt;1,IF(F29="","",IF(ISNUMBER(F29)=FALSE,1,IF(F29=Tabla1325353841[Cant. Alumnos],"",F29+1))),"")</f>
        <v>28</v>
      </c>
      <c r="G30" t="str">
        <f t="array" ref="G30">IF(Tabla2126363942[[#This Row],[Contador]]="","",IF(Tabla1325353841[Nivel]=BD!$L$1,IFERROR(SMALL(IF(Tabla19[Sala]=$C$2,Tabla19[ID2]),ROW()-2),""),IF(Tabla1325353841[Nivel]=BD!$L$2,IFERROR(SMALL(IF(Tabla199[Sala]=$C$2,Tabla199[ID2]),ROW()-2),""),IFERROR(SMALL(IF(Tabla19912[Sala]=$C$2,Tabla19912[ID2]),ROW()-2),""))))</f>
        <v/>
      </c>
      <c r="H30" t="str">
        <f>IF(Tabla2126363942[[#This Row],[ID]]="","",IF(Tabla1325353841[Nivel]=BD!$L$1,VLOOKUP(Tabla2126363942[[#This Row],[ID]],Tabla19[],4,0),IF(Tabla1325353841[Nivel]=BD!$L$2,VLOOKUP(Tabla2126363942[[#This Row],[ID]],Tabla199[],4,0),VLOOKUP(Tabla2126363942[[#This Row],[ID]],Tabla19912[],4,0))))</f>
        <v/>
      </c>
    </row>
    <row r="31" spans="2:8" x14ac:dyDescent="0.2">
      <c r="F31">
        <f>IF(Tabla1325353841[Cant. Alumnos]&gt;1,IF(F30="","",IF(ISNUMBER(F30)=FALSE,1,IF(F30=Tabla1325353841[Cant. Alumnos],"",F30+1))),"")</f>
        <v>29</v>
      </c>
      <c r="G31" t="str">
        <f t="array" ref="G31">IF(Tabla2126363942[[#This Row],[Contador]]="","",IF(Tabla1325353841[Nivel]=BD!$L$1,IFERROR(SMALL(IF(Tabla19[Sala]=$C$2,Tabla19[ID2]),ROW()-2),""),IF(Tabla1325353841[Nivel]=BD!$L$2,IFERROR(SMALL(IF(Tabla199[Sala]=$C$2,Tabla199[ID2]),ROW()-2),""),IFERROR(SMALL(IF(Tabla19912[Sala]=$C$2,Tabla19912[ID2]),ROW()-2),""))))</f>
        <v/>
      </c>
      <c r="H31" t="str">
        <f>IF(Tabla2126363942[[#This Row],[ID]]="","",IF(Tabla1325353841[Nivel]=BD!$L$1,VLOOKUP(Tabla2126363942[[#This Row],[ID]],Tabla19[],4,0),IF(Tabla1325353841[Nivel]=BD!$L$2,VLOOKUP(Tabla2126363942[[#This Row],[ID]],Tabla199[],4,0),VLOOKUP(Tabla2126363942[[#This Row],[ID]],Tabla19912[],4,0))))</f>
        <v/>
      </c>
    </row>
    <row r="32" spans="2:8" x14ac:dyDescent="0.2">
      <c r="F32">
        <f>IF(Tabla1325353841[Cant. Alumnos]&gt;1,IF(F31="","",IF(ISNUMBER(F31)=FALSE,1,IF(F31=Tabla1325353841[Cant. Alumnos],"",F31+1))),"")</f>
        <v>30</v>
      </c>
      <c r="G32" t="str">
        <f t="array" ref="G32">IF(Tabla2126363942[[#This Row],[Contador]]="","",IF(Tabla1325353841[Nivel]=BD!$L$1,IFERROR(SMALL(IF(Tabla19[Sala]=$C$2,Tabla19[ID2]),ROW()-2),""),IF(Tabla1325353841[Nivel]=BD!$L$2,IFERROR(SMALL(IF(Tabla199[Sala]=$C$2,Tabla199[ID2]),ROW()-2),""),IFERROR(SMALL(IF(Tabla19912[Sala]=$C$2,Tabla19912[ID2]),ROW()-2),""))))</f>
        <v/>
      </c>
      <c r="H32" t="str">
        <f>IF(Tabla2126363942[[#This Row],[ID]]="","",IF(Tabla1325353841[Nivel]=BD!$L$1,VLOOKUP(Tabla2126363942[[#This Row],[ID]],Tabla19[],4,0),IF(Tabla1325353841[Nivel]=BD!$L$2,VLOOKUP(Tabla2126363942[[#This Row],[ID]],Tabla199[],4,0),VLOOKUP(Tabla2126363942[[#This Row],[ID]],Tabla19912[],4,0))))</f>
        <v/>
      </c>
    </row>
    <row r="33" spans="6:8" x14ac:dyDescent="0.2">
      <c r="F33">
        <f>IF(Tabla1325353841[Cant. Alumnos]&gt;1,IF(F32="","",IF(ISNUMBER(F32)=FALSE,1,IF(F32=Tabla1325353841[Cant. Alumnos],"",F32+1))),"")</f>
        <v>31</v>
      </c>
      <c r="G33" t="str">
        <f t="array" ref="G33">IF(Tabla2126363942[[#This Row],[Contador]]="","",IF(Tabla1325353841[Nivel]=BD!$L$1,IFERROR(SMALL(IF(Tabla19[Sala]=$C$2,Tabla19[ID2]),ROW()-2),""),IF(Tabla1325353841[Nivel]=BD!$L$2,IFERROR(SMALL(IF(Tabla199[Sala]=$C$2,Tabla199[ID2]),ROW()-2),""),IFERROR(SMALL(IF(Tabla19912[Sala]=$C$2,Tabla19912[ID2]),ROW()-2),""))))</f>
        <v/>
      </c>
      <c r="H33" t="str">
        <f>IF(Tabla2126363942[[#This Row],[ID]]="","",IF(Tabla1325353841[Nivel]=BD!$L$1,VLOOKUP(Tabla2126363942[[#This Row],[ID]],Tabla19[],4,0),IF(Tabla1325353841[Nivel]=BD!$L$2,VLOOKUP(Tabla2126363942[[#This Row],[ID]],Tabla199[],4,0),VLOOKUP(Tabla2126363942[[#This Row],[ID]],Tabla19912[],4,0))))</f>
        <v/>
      </c>
    </row>
    <row r="34" spans="6:8" x14ac:dyDescent="0.2">
      <c r="F34">
        <f>IF(Tabla1325353841[Cant. Alumnos]&gt;1,IF(F33="","",IF(ISNUMBER(F33)=FALSE,1,IF(F33=Tabla1325353841[Cant. Alumnos],"",F33+1))),"")</f>
        <v>32</v>
      </c>
      <c r="G34" t="str">
        <f t="array" ref="G34">IF(Tabla2126363942[[#This Row],[Contador]]="","",IF(Tabla1325353841[Nivel]=BD!$L$1,IFERROR(SMALL(IF(Tabla19[Sala]=$C$2,Tabla19[ID2]),ROW()-2),""),IF(Tabla1325353841[Nivel]=BD!$L$2,IFERROR(SMALL(IF(Tabla199[Sala]=$C$2,Tabla199[ID2]),ROW()-2),""),IFERROR(SMALL(IF(Tabla19912[Sala]=$C$2,Tabla19912[ID2]),ROW()-2),""))))</f>
        <v/>
      </c>
      <c r="H34" t="str">
        <f>IF(Tabla2126363942[[#This Row],[ID]]="","",IF(Tabla1325353841[Nivel]=BD!$L$1,VLOOKUP(Tabla2126363942[[#This Row],[ID]],Tabla19[],4,0),IF(Tabla1325353841[Nivel]=BD!$L$2,VLOOKUP(Tabla2126363942[[#This Row],[ID]],Tabla199[],4,0),VLOOKUP(Tabla2126363942[[#This Row],[ID]],Tabla19912[],4,0))))</f>
        <v/>
      </c>
    </row>
    <row r="35" spans="6:8" x14ac:dyDescent="0.2">
      <c r="F35">
        <f>IF(Tabla1325353841[Cant. Alumnos]&gt;1,IF(F34="","",IF(ISNUMBER(F34)=FALSE,1,IF(F34=Tabla1325353841[Cant. Alumnos],"",F34+1))),"")</f>
        <v>33</v>
      </c>
      <c r="G35" t="str">
        <f t="array" ref="G35">IF(Tabla2126363942[[#This Row],[Contador]]="","",IF(Tabla1325353841[Nivel]=BD!$L$1,IFERROR(SMALL(IF(Tabla19[Sala]=$C$2,Tabla19[ID2]),ROW()-2),""),IF(Tabla1325353841[Nivel]=BD!$L$2,IFERROR(SMALL(IF(Tabla199[Sala]=$C$2,Tabla199[ID2]),ROW()-2),""),IFERROR(SMALL(IF(Tabla19912[Sala]=$C$2,Tabla19912[ID2]),ROW()-2),""))))</f>
        <v/>
      </c>
      <c r="H35" t="str">
        <f>IF(Tabla2126363942[[#This Row],[ID]]="","",IF(Tabla1325353841[Nivel]=BD!$L$1,VLOOKUP(Tabla2126363942[[#This Row],[ID]],Tabla19[],4,0),IF(Tabla1325353841[Nivel]=BD!$L$2,VLOOKUP(Tabla2126363942[[#This Row],[ID]],Tabla199[],4,0),VLOOKUP(Tabla2126363942[[#This Row],[ID]],Tabla19912[],4,0))))</f>
        <v/>
      </c>
    </row>
    <row r="36" spans="6:8" x14ac:dyDescent="0.2">
      <c r="F36">
        <f>IF(Tabla1325353841[Cant. Alumnos]&gt;1,IF(F35="","",IF(ISNUMBER(F35)=FALSE,1,IF(F35=Tabla1325353841[Cant. Alumnos],"",F35+1))),"")</f>
        <v>34</v>
      </c>
      <c r="G36" t="str">
        <f t="array" ref="G36">IF(Tabla2126363942[[#This Row],[Contador]]="","",IF(Tabla1325353841[Nivel]=BD!$L$1,IFERROR(SMALL(IF(Tabla19[Sala]=$C$2,Tabla19[ID2]),ROW()-2),""),IF(Tabla1325353841[Nivel]=BD!$L$2,IFERROR(SMALL(IF(Tabla199[Sala]=$C$2,Tabla199[ID2]),ROW()-2),""),IFERROR(SMALL(IF(Tabla19912[Sala]=$C$2,Tabla19912[ID2]),ROW()-2),""))))</f>
        <v/>
      </c>
      <c r="H36" t="str">
        <f>IF(Tabla2126363942[[#This Row],[ID]]="","",IF(Tabla1325353841[Nivel]=BD!$L$1,VLOOKUP(Tabla2126363942[[#This Row],[ID]],Tabla19[],4,0),IF(Tabla1325353841[Nivel]=BD!$L$2,VLOOKUP(Tabla2126363942[[#This Row],[ID]],Tabla199[],4,0),VLOOKUP(Tabla2126363942[[#This Row],[ID]],Tabla19912[],4,0))))</f>
        <v/>
      </c>
    </row>
    <row r="37" spans="6:8" x14ac:dyDescent="0.2">
      <c r="F37">
        <f>IF(Tabla1325353841[Cant. Alumnos]&gt;1,IF(F36="","",IF(ISNUMBER(F36)=FALSE,1,IF(F36=Tabla1325353841[Cant. Alumnos],"",F36+1))),"")</f>
        <v>35</v>
      </c>
      <c r="G37" t="str">
        <f t="array" ref="G37">IF(Tabla2126363942[[#This Row],[Contador]]="","",IF(Tabla1325353841[Nivel]=BD!$L$1,IFERROR(SMALL(IF(Tabla19[Sala]=$C$2,Tabla19[ID2]),ROW()-2),""),IF(Tabla1325353841[Nivel]=BD!$L$2,IFERROR(SMALL(IF(Tabla199[Sala]=$C$2,Tabla199[ID2]),ROW()-2),""),IFERROR(SMALL(IF(Tabla19912[Sala]=$C$2,Tabla19912[ID2]),ROW()-2),""))))</f>
        <v/>
      </c>
      <c r="H37" t="str">
        <f>IF(Tabla2126363942[[#This Row],[ID]]="","",IF(Tabla1325353841[Nivel]=BD!$L$1,VLOOKUP(Tabla2126363942[[#This Row],[ID]],Tabla19[],4,0),IF(Tabla1325353841[Nivel]=BD!$L$2,VLOOKUP(Tabla2126363942[[#This Row],[ID]],Tabla199[],4,0),VLOOKUP(Tabla2126363942[[#This Row],[ID]],Tabla19912[],4,0))))</f>
        <v/>
      </c>
    </row>
    <row r="38" spans="6:8" x14ac:dyDescent="0.2">
      <c r="F38">
        <f>IF(Tabla1325353841[Cant. Alumnos]&gt;1,IF(F37="","",IF(ISNUMBER(F37)=FALSE,1,IF(F37=Tabla1325353841[Cant. Alumnos],"",F37+1))),"")</f>
        <v>36</v>
      </c>
      <c r="G38" t="str">
        <f t="array" ref="G38">IF(Tabla2126363942[[#This Row],[Contador]]="","",IF(Tabla1325353841[Nivel]=BD!$L$1,IFERROR(SMALL(IF(Tabla19[Sala]=$C$2,Tabla19[ID2]),ROW()-2),""),IF(Tabla1325353841[Nivel]=BD!$L$2,IFERROR(SMALL(IF(Tabla199[Sala]=$C$2,Tabla199[ID2]),ROW()-2),""),IFERROR(SMALL(IF(Tabla19912[Sala]=$C$2,Tabla19912[ID2]),ROW()-2),""))))</f>
        <v/>
      </c>
      <c r="H38" t="str">
        <f>IF(Tabla2126363942[[#This Row],[ID]]="","",IF(Tabla1325353841[Nivel]=BD!$L$1,VLOOKUP(Tabla2126363942[[#This Row],[ID]],Tabla19[],4,0),IF(Tabla1325353841[Nivel]=BD!$L$2,VLOOKUP(Tabla2126363942[[#This Row],[ID]],Tabla199[],4,0),VLOOKUP(Tabla2126363942[[#This Row],[ID]],Tabla19912[],4,0))))</f>
        <v/>
      </c>
    </row>
    <row r="39" spans="6:8" x14ac:dyDescent="0.2">
      <c r="F39">
        <f>IF(Tabla1325353841[Cant. Alumnos]&gt;1,IF(F38="","",IF(ISNUMBER(F38)=FALSE,1,IF(F38=Tabla1325353841[Cant. Alumnos],"",F38+1))),"")</f>
        <v>37</v>
      </c>
      <c r="G39" t="str">
        <f t="array" ref="G39">IF(Tabla2126363942[[#This Row],[Contador]]="","",IF(Tabla1325353841[Nivel]=BD!$L$1,IFERROR(SMALL(IF(Tabla19[Sala]=$C$2,Tabla19[ID2]),ROW()-2),""),IF(Tabla1325353841[Nivel]=BD!$L$2,IFERROR(SMALL(IF(Tabla199[Sala]=$C$2,Tabla199[ID2]),ROW()-2),""),IFERROR(SMALL(IF(Tabla19912[Sala]=$C$2,Tabla19912[ID2]),ROW()-2),""))))</f>
        <v/>
      </c>
      <c r="H39" t="str">
        <f>IF(Tabla2126363942[[#This Row],[ID]]="","",IF(Tabla1325353841[Nivel]=BD!$L$1,VLOOKUP(Tabla2126363942[[#This Row],[ID]],Tabla19[],4,0),IF(Tabla1325353841[Nivel]=BD!$L$2,VLOOKUP(Tabla2126363942[[#This Row],[ID]],Tabla199[],4,0),VLOOKUP(Tabla2126363942[[#This Row],[ID]],Tabla19912[],4,0))))</f>
        <v/>
      </c>
    </row>
    <row r="40" spans="6:8" x14ac:dyDescent="0.2">
      <c r="F40">
        <f>IF(Tabla1325353841[Cant. Alumnos]&gt;1,IF(F39="","",IF(ISNUMBER(F39)=FALSE,1,IF(F39=Tabla1325353841[Cant. Alumnos],"",F39+1))),"")</f>
        <v>38</v>
      </c>
      <c r="G40" t="str">
        <f t="array" ref="G40">IF(Tabla2126363942[[#This Row],[Contador]]="","",IF(Tabla1325353841[Nivel]=BD!$L$1,IFERROR(SMALL(IF(Tabla19[Sala]=$C$2,Tabla19[ID2]),ROW()-2),""),IF(Tabla1325353841[Nivel]=BD!$L$2,IFERROR(SMALL(IF(Tabla199[Sala]=$C$2,Tabla199[ID2]),ROW()-2),""),IFERROR(SMALL(IF(Tabla19912[Sala]=$C$2,Tabla19912[ID2]),ROW()-2),""))))</f>
        <v/>
      </c>
      <c r="H40" t="str">
        <f>IF(Tabla2126363942[[#This Row],[ID]]="","",IF(Tabla1325353841[Nivel]=BD!$L$1,VLOOKUP(Tabla2126363942[[#This Row],[ID]],Tabla19[],4,0),IF(Tabla1325353841[Nivel]=BD!$L$2,VLOOKUP(Tabla2126363942[[#This Row],[ID]],Tabla199[],4,0),VLOOKUP(Tabla2126363942[[#This Row],[ID]],Tabla19912[],4,0))))</f>
        <v/>
      </c>
    </row>
    <row r="41" spans="6:8" x14ac:dyDescent="0.2">
      <c r="F41">
        <f>IF(Tabla1325353841[Cant. Alumnos]&gt;1,IF(F40="","",IF(ISNUMBER(F40)=FALSE,1,IF(F40=Tabla1325353841[Cant. Alumnos],"",F40+1))),"")</f>
        <v>39</v>
      </c>
      <c r="G41" t="str">
        <f t="array" ref="G41">IF(Tabla2126363942[[#This Row],[Contador]]="","",IF(Tabla1325353841[Nivel]=BD!$L$1,IFERROR(SMALL(IF(Tabla19[Sala]=$C$2,Tabla19[ID2]),ROW()-2),""),IF(Tabla1325353841[Nivel]=BD!$L$2,IFERROR(SMALL(IF(Tabla199[Sala]=$C$2,Tabla199[ID2]),ROW()-2),""),IFERROR(SMALL(IF(Tabla19912[Sala]=$C$2,Tabla19912[ID2]),ROW()-2),""))))</f>
        <v/>
      </c>
      <c r="H41" t="str">
        <f>IF(Tabla2126363942[[#This Row],[ID]]="","",IF(Tabla1325353841[Nivel]=BD!$L$1,VLOOKUP(Tabla2126363942[[#This Row],[ID]],Tabla19[],4,0),IF(Tabla1325353841[Nivel]=BD!$L$2,VLOOKUP(Tabla2126363942[[#This Row],[ID]],Tabla199[],4,0),VLOOKUP(Tabla2126363942[[#This Row],[ID]],Tabla19912[],4,0))))</f>
        <v/>
      </c>
    </row>
    <row r="42" spans="6:8" x14ac:dyDescent="0.2">
      <c r="F42">
        <f>IF(Tabla1325353841[Cant. Alumnos]&gt;1,IF(F41="","",IF(ISNUMBER(F41)=FALSE,1,IF(F41=Tabla1325353841[Cant. Alumnos],"",F41+1))),"")</f>
        <v>40</v>
      </c>
      <c r="G42" t="str">
        <f t="array" ref="G42">IF(Tabla2126363942[[#This Row],[Contador]]="","",IF(Tabla1325353841[Nivel]=BD!$L$1,IFERROR(SMALL(IF(Tabla19[Sala]=$C$2,Tabla19[ID2]),ROW()-2),""),IF(Tabla1325353841[Nivel]=BD!$L$2,IFERROR(SMALL(IF(Tabla199[Sala]=$C$2,Tabla199[ID2]),ROW()-2),""),IFERROR(SMALL(IF(Tabla19912[Sala]=$C$2,Tabla19912[ID2]),ROW()-2),""))))</f>
        <v/>
      </c>
      <c r="H42" t="str">
        <f>IF(Tabla2126363942[[#This Row],[ID]]="","",IF(Tabla1325353841[Nivel]=BD!$L$1,VLOOKUP(Tabla2126363942[[#This Row],[ID]],Tabla19[],4,0),IF(Tabla1325353841[Nivel]=BD!$L$2,VLOOKUP(Tabla2126363942[[#This Row],[ID]],Tabla199[],4,0),VLOOKUP(Tabla2126363942[[#This Row],[ID]],Tabla19912[],4,0))))</f>
        <v/>
      </c>
    </row>
    <row r="43" spans="6:8" x14ac:dyDescent="0.2">
      <c r="F43">
        <f>IF(Tabla1325353841[Cant. Alumnos]&gt;1,IF(F42="","",IF(ISNUMBER(F42)=FALSE,1,IF(F42=Tabla1325353841[Cant. Alumnos],"",F42+1))),"")</f>
        <v>41</v>
      </c>
      <c r="G43" t="str">
        <f t="array" ref="G43">IF(Tabla2126363942[[#This Row],[Contador]]="","",IF(Tabla1325353841[Nivel]=BD!$L$1,IFERROR(SMALL(IF(Tabla19[Sala]=$C$2,Tabla19[ID2]),ROW()-2),""),IF(Tabla1325353841[Nivel]=BD!$L$2,IFERROR(SMALL(IF(Tabla199[Sala]=$C$2,Tabla199[ID2]),ROW()-2),""),IFERROR(SMALL(IF(Tabla19912[Sala]=$C$2,Tabla19912[ID2]),ROW()-2),""))))</f>
        <v/>
      </c>
      <c r="H43" t="str">
        <f>IF(Tabla2126363942[[#This Row],[ID]]="","",IF(Tabla1325353841[Nivel]=BD!$L$1,VLOOKUP(Tabla2126363942[[#This Row],[ID]],Tabla19[],4,0),IF(Tabla1325353841[Nivel]=BD!$L$2,VLOOKUP(Tabla2126363942[[#This Row],[ID]],Tabla199[],4,0),VLOOKUP(Tabla2126363942[[#This Row],[ID]],Tabla19912[],4,0))))</f>
        <v/>
      </c>
    </row>
    <row r="44" spans="6:8" x14ac:dyDescent="0.2">
      <c r="F44">
        <f>IF(Tabla1325353841[Cant. Alumnos]&gt;1,IF(F43="","",IF(ISNUMBER(F43)=FALSE,1,IF(F43=Tabla1325353841[Cant. Alumnos],"",F43+1))),"")</f>
        <v>42</v>
      </c>
      <c r="G44" t="str">
        <f t="array" ref="G44">IF(Tabla2126363942[[#This Row],[Contador]]="","",IF(Tabla1325353841[Nivel]=BD!$L$1,IFERROR(SMALL(IF(Tabla19[Sala]=$C$2,Tabla19[ID2]),ROW()-2),""),IF(Tabla1325353841[Nivel]=BD!$L$2,IFERROR(SMALL(IF(Tabla199[Sala]=$C$2,Tabla199[ID2]),ROW()-2),""),IFERROR(SMALL(IF(Tabla19912[Sala]=$C$2,Tabla19912[ID2]),ROW()-2),""))))</f>
        <v/>
      </c>
      <c r="H44" t="str">
        <f>IF(Tabla2126363942[[#This Row],[ID]]="","",IF(Tabla1325353841[Nivel]=BD!$L$1,VLOOKUP(Tabla2126363942[[#This Row],[ID]],Tabla19[],4,0),IF(Tabla1325353841[Nivel]=BD!$L$2,VLOOKUP(Tabla2126363942[[#This Row],[ID]],Tabla199[],4,0),VLOOKUP(Tabla2126363942[[#This Row],[ID]],Tabla19912[],4,0))))</f>
        <v/>
      </c>
    </row>
    <row r="45" spans="6:8" x14ac:dyDescent="0.2">
      <c r="F45">
        <f>IF(Tabla1325353841[Cant. Alumnos]&gt;1,IF(F44="","",IF(ISNUMBER(F44)=FALSE,1,IF(F44=Tabla1325353841[Cant. Alumnos],"",F44+1))),"")</f>
        <v>43</v>
      </c>
      <c r="G45" t="str">
        <f t="array" ref="G45">IF(Tabla2126363942[[#This Row],[Contador]]="","",IF(Tabla1325353841[Nivel]=BD!$L$1,IFERROR(SMALL(IF(Tabla19[Sala]=$C$2,Tabla19[ID2]),ROW()-2),""),IF(Tabla1325353841[Nivel]=BD!$L$2,IFERROR(SMALL(IF(Tabla199[Sala]=$C$2,Tabla199[ID2]),ROW()-2),""),IFERROR(SMALL(IF(Tabla19912[Sala]=$C$2,Tabla19912[ID2]),ROW()-2),""))))</f>
        <v/>
      </c>
      <c r="H45" t="str">
        <f>IF(Tabla2126363942[[#This Row],[ID]]="","",IF(Tabla1325353841[Nivel]=BD!$L$1,VLOOKUP(Tabla2126363942[[#This Row],[ID]],Tabla19[],4,0),IF(Tabla1325353841[Nivel]=BD!$L$2,VLOOKUP(Tabla2126363942[[#This Row],[ID]],Tabla199[],4,0),VLOOKUP(Tabla2126363942[[#This Row],[ID]],Tabla19912[],4,0))))</f>
        <v/>
      </c>
    </row>
    <row r="46" spans="6:8" x14ac:dyDescent="0.2">
      <c r="F46">
        <f>IF(Tabla1325353841[Cant. Alumnos]&gt;1,IF(F45="","",IF(ISNUMBER(F45)=FALSE,1,IF(F45=Tabla1325353841[Cant. Alumnos],"",F45+1))),"")</f>
        <v>44</v>
      </c>
      <c r="G46" t="str">
        <f t="array" ref="G46">IF(Tabla2126363942[[#This Row],[Contador]]="","",IF(Tabla1325353841[Nivel]=BD!$L$1,IFERROR(SMALL(IF(Tabla19[Sala]=$C$2,Tabla19[ID2]),ROW()-2),""),IF(Tabla1325353841[Nivel]=BD!$L$2,IFERROR(SMALL(IF(Tabla199[Sala]=$C$2,Tabla199[ID2]),ROW()-2),""),IFERROR(SMALL(IF(Tabla19912[Sala]=$C$2,Tabla19912[ID2]),ROW()-2),""))))</f>
        <v/>
      </c>
      <c r="H46" t="str">
        <f>IF(Tabla2126363942[[#This Row],[ID]]="","",IF(Tabla1325353841[Nivel]=BD!$L$1,VLOOKUP(Tabla2126363942[[#This Row],[ID]],Tabla19[],4,0),IF(Tabla1325353841[Nivel]=BD!$L$2,VLOOKUP(Tabla2126363942[[#This Row],[ID]],Tabla199[],4,0),VLOOKUP(Tabla2126363942[[#This Row],[ID]],Tabla19912[],4,0))))</f>
        <v/>
      </c>
    </row>
    <row r="47" spans="6:8" x14ac:dyDescent="0.2">
      <c r="F47">
        <f>IF(Tabla1325353841[Cant. Alumnos]&gt;1,IF(F46="","",IF(ISNUMBER(F46)=FALSE,1,IF(F46=Tabla1325353841[Cant. Alumnos],"",F46+1))),"")</f>
        <v>45</v>
      </c>
      <c r="G47" t="str">
        <f t="array" ref="G47">IF(Tabla2126363942[[#This Row],[Contador]]="","",IF(Tabla1325353841[Nivel]=BD!$L$1,IFERROR(SMALL(IF(Tabla19[Sala]=$C$2,Tabla19[ID2]),ROW()-2),""),IF(Tabla1325353841[Nivel]=BD!$L$2,IFERROR(SMALL(IF(Tabla199[Sala]=$C$2,Tabla199[ID2]),ROW()-2),""),IFERROR(SMALL(IF(Tabla19912[Sala]=$C$2,Tabla19912[ID2]),ROW()-2),""))))</f>
        <v/>
      </c>
      <c r="H47" t="str">
        <f>IF(Tabla2126363942[[#This Row],[ID]]="","",IF(Tabla1325353841[Nivel]=BD!$L$1,VLOOKUP(Tabla2126363942[[#This Row],[ID]],Tabla19[],4,0),IF(Tabla1325353841[Nivel]=BD!$L$2,VLOOKUP(Tabla2126363942[[#This Row],[ID]],Tabla199[],4,0),VLOOKUP(Tabla2126363942[[#This Row],[ID]],Tabla19912[],4,0))))</f>
        <v/>
      </c>
    </row>
    <row r="48" spans="6:8" x14ac:dyDescent="0.2">
      <c r="F48">
        <f>IF(Tabla1325353841[Cant. Alumnos]&gt;1,IF(F47="","",IF(ISNUMBER(F47)=FALSE,1,IF(F47=Tabla1325353841[Cant. Alumnos],"",F47+1))),"")</f>
        <v>46</v>
      </c>
      <c r="G48" t="str">
        <f t="array" ref="G48">IF(Tabla2126363942[[#This Row],[Contador]]="","",IF(Tabla1325353841[Nivel]=BD!$L$1,IFERROR(SMALL(IF(Tabla19[Sala]=$C$2,Tabla19[ID2]),ROW()-2),""),IF(Tabla1325353841[Nivel]=BD!$L$2,IFERROR(SMALL(IF(Tabla199[Sala]=$C$2,Tabla199[ID2]),ROW()-2),""),IFERROR(SMALL(IF(Tabla19912[Sala]=$C$2,Tabla19912[ID2]),ROW()-2),""))))</f>
        <v/>
      </c>
      <c r="H48" t="str">
        <f>IF(Tabla2126363942[[#This Row],[ID]]="","",IF(Tabla1325353841[Nivel]=BD!$L$1,VLOOKUP(Tabla2126363942[[#This Row],[ID]],Tabla19[],4,0),IF(Tabla1325353841[Nivel]=BD!$L$2,VLOOKUP(Tabla2126363942[[#This Row],[ID]],Tabla199[],4,0),VLOOKUP(Tabla2126363942[[#This Row],[ID]],Tabla19912[],4,0))))</f>
        <v/>
      </c>
    </row>
    <row r="49" spans="6:8" x14ac:dyDescent="0.2">
      <c r="F49">
        <f>IF(Tabla1325353841[Cant. Alumnos]&gt;1,IF(F48="","",IF(ISNUMBER(F48)=FALSE,1,IF(F48=Tabla1325353841[Cant. Alumnos],"",F48+1))),"")</f>
        <v>47</v>
      </c>
      <c r="G49" t="str">
        <f t="array" ref="G49">IF(Tabla2126363942[[#This Row],[Contador]]="","",IF(Tabla1325353841[Nivel]=BD!$L$1,IFERROR(SMALL(IF(Tabla19[Sala]=$C$2,Tabla19[ID2]),ROW()-2),""),IF(Tabla1325353841[Nivel]=BD!$L$2,IFERROR(SMALL(IF(Tabla199[Sala]=$C$2,Tabla199[ID2]),ROW()-2),""),IFERROR(SMALL(IF(Tabla19912[Sala]=$C$2,Tabla19912[ID2]),ROW()-2),""))))</f>
        <v/>
      </c>
      <c r="H49" t="str">
        <f>IF(Tabla2126363942[[#This Row],[ID]]="","",IF(Tabla1325353841[Nivel]=BD!$L$1,VLOOKUP(Tabla2126363942[[#This Row],[ID]],Tabla19[],4,0),IF(Tabla1325353841[Nivel]=BD!$L$2,VLOOKUP(Tabla2126363942[[#This Row],[ID]],Tabla199[],4,0),VLOOKUP(Tabla2126363942[[#This Row],[ID]],Tabla19912[],4,0))))</f>
        <v/>
      </c>
    </row>
    <row r="50" spans="6:8" x14ac:dyDescent="0.2">
      <c r="F50">
        <f>IF(Tabla1325353841[Cant. Alumnos]&gt;1,IF(F49="","",IF(ISNUMBER(F49)=FALSE,1,IF(F49=Tabla1325353841[Cant. Alumnos],"",F49+1))),"")</f>
        <v>48</v>
      </c>
      <c r="G50" t="str">
        <f t="array" ref="G50">IF(Tabla2126363942[[#This Row],[Contador]]="","",IF(Tabla1325353841[Nivel]=BD!$L$1,IFERROR(SMALL(IF(Tabla19[Sala]=$C$2,Tabla19[ID2]),ROW()-2),""),IF(Tabla1325353841[Nivel]=BD!$L$2,IFERROR(SMALL(IF(Tabla199[Sala]=$C$2,Tabla199[ID2]),ROW()-2),""),IFERROR(SMALL(IF(Tabla19912[Sala]=$C$2,Tabla19912[ID2]),ROW()-2),""))))</f>
        <v/>
      </c>
      <c r="H50" t="str">
        <f>IF(Tabla2126363942[[#This Row],[ID]]="","",IF(Tabla1325353841[Nivel]=BD!$L$1,VLOOKUP(Tabla2126363942[[#This Row],[ID]],Tabla19[],4,0),IF(Tabla1325353841[Nivel]=BD!$L$2,VLOOKUP(Tabla2126363942[[#This Row],[ID]],Tabla199[],4,0),VLOOKUP(Tabla2126363942[[#This Row],[ID]],Tabla19912[],4,0))))</f>
        <v/>
      </c>
    </row>
    <row r="51" spans="6:8" x14ac:dyDescent="0.2">
      <c r="F51">
        <f>IF(Tabla1325353841[Cant. Alumnos]&gt;1,IF(F50="","",IF(ISNUMBER(F50)=FALSE,1,IF(F50=Tabla1325353841[Cant. Alumnos],"",F50+1))),"")</f>
        <v>49</v>
      </c>
      <c r="G51" t="str">
        <f t="array" ref="G51">IF(Tabla2126363942[[#This Row],[Contador]]="","",IF(Tabla1325353841[Nivel]=BD!$L$1,IFERROR(SMALL(IF(Tabla19[Sala]=$C$2,Tabla19[ID2]),ROW()-2),""),IF(Tabla1325353841[Nivel]=BD!$L$2,IFERROR(SMALL(IF(Tabla199[Sala]=$C$2,Tabla199[ID2]),ROW()-2),""),IFERROR(SMALL(IF(Tabla19912[Sala]=$C$2,Tabla19912[ID2]),ROW()-2),""))))</f>
        <v/>
      </c>
      <c r="H51" t="str">
        <f>IF(Tabla2126363942[[#This Row],[ID]]="","",IF(Tabla1325353841[Nivel]=BD!$L$1,VLOOKUP(Tabla2126363942[[#This Row],[ID]],Tabla19[],4,0),IF(Tabla1325353841[Nivel]=BD!$L$2,VLOOKUP(Tabla2126363942[[#This Row],[ID]],Tabla199[],4,0),VLOOKUP(Tabla2126363942[[#This Row],[ID]],Tabla19912[],4,0))))</f>
        <v/>
      </c>
    </row>
    <row r="52" spans="6:8" x14ac:dyDescent="0.2">
      <c r="F52">
        <f>IF(Tabla1325353841[Cant. Alumnos]&gt;1,IF(F51="","",IF(ISNUMBER(F51)=FALSE,1,IF(F51=Tabla1325353841[Cant. Alumnos],"",F51+1))),"")</f>
        <v>50</v>
      </c>
      <c r="G52" t="str">
        <f t="array" ref="G52">IF(Tabla2126363942[[#This Row],[Contador]]="","",IF(Tabla1325353841[Nivel]=BD!$L$1,IFERROR(SMALL(IF(Tabla19[Sala]=$C$2,Tabla19[ID2]),ROW()-2),""),IF(Tabla1325353841[Nivel]=BD!$L$2,IFERROR(SMALL(IF(Tabla199[Sala]=$C$2,Tabla199[ID2]),ROW()-2),""),IFERROR(SMALL(IF(Tabla19912[Sala]=$C$2,Tabla19912[ID2]),ROW()-2),""))))</f>
        <v/>
      </c>
      <c r="H52" t="str">
        <f>IF(Tabla2126363942[[#This Row],[ID]]="","",IF(Tabla1325353841[Nivel]=BD!$L$1,VLOOKUP(Tabla2126363942[[#This Row],[ID]],Tabla19[],4,0),IF(Tabla1325353841[Nivel]=BD!$L$2,VLOOKUP(Tabla2126363942[[#This Row],[ID]],Tabla199[],4,0),VLOOKUP(Tabla2126363942[[#This Row],[ID]],Tabla19912[],4,0))))</f>
        <v/>
      </c>
    </row>
    <row r="53" spans="6:8" x14ac:dyDescent="0.2">
      <c r="F53">
        <f>IF(Tabla1325353841[Cant. Alumnos]&gt;1,IF(F52="","",IF(ISNUMBER(F52)=FALSE,1,IF(F52=Tabla1325353841[Cant. Alumnos],"",F52+1))),"")</f>
        <v>51</v>
      </c>
      <c r="G53" t="str">
        <f t="array" ref="G53">IF(Tabla2126363942[[#This Row],[Contador]]="","",IF(Tabla1325353841[Nivel]=BD!$L$1,IFERROR(SMALL(IF(Tabla19[Sala]=$C$2,Tabla19[ID2]),ROW()-2),""),IF(Tabla1325353841[Nivel]=BD!$L$2,IFERROR(SMALL(IF(Tabla199[Sala]=$C$2,Tabla199[ID2]),ROW()-2),""),IFERROR(SMALL(IF(Tabla19912[Sala]=$C$2,Tabla19912[ID2]),ROW()-2),""))))</f>
        <v/>
      </c>
      <c r="H53" t="str">
        <f>IF(Tabla2126363942[[#This Row],[ID]]="","",IF(Tabla1325353841[Nivel]=BD!$L$1,VLOOKUP(Tabla2126363942[[#This Row],[ID]],Tabla19[],4,0),IF(Tabla1325353841[Nivel]=BD!$L$2,VLOOKUP(Tabla2126363942[[#This Row],[ID]],Tabla199[],4,0),VLOOKUP(Tabla2126363942[[#This Row],[ID]],Tabla19912[],4,0))))</f>
        <v/>
      </c>
    </row>
    <row r="54" spans="6:8" x14ac:dyDescent="0.2">
      <c r="F54">
        <f>IF(Tabla1325353841[Cant. Alumnos]&gt;1,IF(F53="","",IF(ISNUMBER(F53)=FALSE,1,IF(F53=Tabla1325353841[Cant. Alumnos],"",F53+1))),"")</f>
        <v>52</v>
      </c>
      <c r="G54" t="str">
        <f t="array" ref="G54">IF(Tabla2126363942[[#This Row],[Contador]]="","",IF(Tabla1325353841[Nivel]=BD!$L$1,IFERROR(SMALL(IF(Tabla19[Sala]=$C$2,Tabla19[ID2]),ROW()-2),""),IF(Tabla1325353841[Nivel]=BD!$L$2,IFERROR(SMALL(IF(Tabla199[Sala]=$C$2,Tabla199[ID2]),ROW()-2),""),IFERROR(SMALL(IF(Tabla19912[Sala]=$C$2,Tabla19912[ID2]),ROW()-2),""))))</f>
        <v/>
      </c>
      <c r="H54" t="str">
        <f>IF(Tabla2126363942[[#This Row],[ID]]="","",IF(Tabla1325353841[Nivel]=BD!$L$1,VLOOKUP(Tabla2126363942[[#This Row],[ID]],Tabla19[],4,0),IF(Tabla1325353841[Nivel]=BD!$L$2,VLOOKUP(Tabla2126363942[[#This Row],[ID]],Tabla199[],4,0),VLOOKUP(Tabla2126363942[[#This Row],[ID]],Tabla19912[],4,0))))</f>
        <v/>
      </c>
    </row>
    <row r="55" spans="6:8" x14ac:dyDescent="0.2">
      <c r="F55">
        <f>IF(Tabla1325353841[Cant. Alumnos]&gt;1,IF(F54="","",IF(ISNUMBER(F54)=FALSE,1,IF(F54=Tabla1325353841[Cant. Alumnos],"",F54+1))),"")</f>
        <v>53</v>
      </c>
      <c r="G55" t="str">
        <f t="array" ref="G55">IF(Tabla2126363942[[#This Row],[Contador]]="","",IF(Tabla1325353841[Nivel]=BD!$L$1,IFERROR(SMALL(IF(Tabla19[Sala]=$C$2,Tabla19[ID2]),ROW()-2),""),IF(Tabla1325353841[Nivel]=BD!$L$2,IFERROR(SMALL(IF(Tabla199[Sala]=$C$2,Tabla199[ID2]),ROW()-2),""),IFERROR(SMALL(IF(Tabla19912[Sala]=$C$2,Tabla19912[ID2]),ROW()-2),""))))</f>
        <v/>
      </c>
      <c r="H55" t="str">
        <f>IF(Tabla2126363942[[#This Row],[ID]]="","",IF(Tabla1325353841[Nivel]=BD!$L$1,VLOOKUP(Tabla2126363942[[#This Row],[ID]],Tabla19[],4,0),IF(Tabla1325353841[Nivel]=BD!$L$2,VLOOKUP(Tabla2126363942[[#This Row],[ID]],Tabla199[],4,0),VLOOKUP(Tabla2126363942[[#This Row],[ID]],Tabla19912[],4,0))))</f>
        <v/>
      </c>
    </row>
    <row r="56" spans="6:8" x14ac:dyDescent="0.2">
      <c r="F56">
        <f>IF(Tabla1325353841[Cant. Alumnos]&gt;1,IF(F55="","",IF(ISNUMBER(F55)=FALSE,1,IF(F55=Tabla1325353841[Cant. Alumnos],"",F55+1))),"")</f>
        <v>54</v>
      </c>
      <c r="G56" t="str">
        <f t="array" ref="G56">IF(Tabla2126363942[[#This Row],[Contador]]="","",IF(Tabla1325353841[Nivel]=BD!$L$1,IFERROR(SMALL(IF(Tabla19[Sala]=$C$2,Tabla19[ID2]),ROW()-2),""),IF(Tabla1325353841[Nivel]=BD!$L$2,IFERROR(SMALL(IF(Tabla199[Sala]=$C$2,Tabla199[ID2]),ROW()-2),""),IFERROR(SMALL(IF(Tabla19912[Sala]=$C$2,Tabla19912[ID2]),ROW()-2),""))))</f>
        <v/>
      </c>
      <c r="H56" t="str">
        <f>IF(Tabla2126363942[[#This Row],[ID]]="","",IF(Tabla1325353841[Nivel]=BD!$L$1,VLOOKUP(Tabla2126363942[[#This Row],[ID]],Tabla19[],4,0),IF(Tabla1325353841[Nivel]=BD!$L$2,VLOOKUP(Tabla2126363942[[#This Row],[ID]],Tabla199[],4,0),VLOOKUP(Tabla2126363942[[#This Row],[ID]],Tabla19912[],4,0))))</f>
        <v/>
      </c>
    </row>
    <row r="57" spans="6:8" x14ac:dyDescent="0.2">
      <c r="F57">
        <f>IF(Tabla1325353841[Cant. Alumnos]&gt;1,IF(F56="","",IF(ISNUMBER(F56)=FALSE,1,IF(F56=Tabla1325353841[Cant. Alumnos],"",F56+1))),"")</f>
        <v>55</v>
      </c>
      <c r="G57" t="str">
        <f t="array" ref="G57">IF(Tabla2126363942[[#This Row],[Contador]]="","",IF(Tabla1325353841[Nivel]=BD!$L$1,IFERROR(SMALL(IF(Tabla19[Sala]=$C$2,Tabla19[ID2]),ROW()-2),""),IF(Tabla1325353841[Nivel]=BD!$L$2,IFERROR(SMALL(IF(Tabla199[Sala]=$C$2,Tabla199[ID2]),ROW()-2),""),IFERROR(SMALL(IF(Tabla19912[Sala]=$C$2,Tabla19912[ID2]),ROW()-2),""))))</f>
        <v/>
      </c>
      <c r="H57" t="str">
        <f>IF(Tabla2126363942[[#This Row],[ID]]="","",IF(Tabla1325353841[Nivel]=BD!$L$1,VLOOKUP(Tabla2126363942[[#This Row],[ID]],Tabla19[],4,0),IF(Tabla1325353841[Nivel]=BD!$L$2,VLOOKUP(Tabla2126363942[[#This Row],[ID]],Tabla199[],4,0),VLOOKUP(Tabla2126363942[[#This Row],[ID]],Tabla19912[],4,0))))</f>
        <v/>
      </c>
    </row>
    <row r="58" spans="6:8" x14ac:dyDescent="0.2">
      <c r="F58">
        <f>IF(Tabla1325353841[Cant. Alumnos]&gt;1,IF(F57="","",IF(ISNUMBER(F57)=FALSE,1,IF(F57=Tabla1325353841[Cant. Alumnos],"",F57+1))),"")</f>
        <v>56</v>
      </c>
      <c r="G58" t="str">
        <f t="array" ref="G58">IF(Tabla2126363942[[#This Row],[Contador]]="","",IF(Tabla1325353841[Nivel]=BD!$L$1,IFERROR(SMALL(IF(Tabla19[Sala]=$C$2,Tabla19[ID2]),ROW()-2),""),IF(Tabla1325353841[Nivel]=BD!$L$2,IFERROR(SMALL(IF(Tabla199[Sala]=$C$2,Tabla199[ID2]),ROW()-2),""),IFERROR(SMALL(IF(Tabla19912[Sala]=$C$2,Tabla19912[ID2]),ROW()-2),""))))</f>
        <v/>
      </c>
      <c r="H58" t="str">
        <f>IF(Tabla2126363942[[#This Row],[ID]]="","",IF(Tabla1325353841[Nivel]=BD!$L$1,VLOOKUP(Tabla2126363942[[#This Row],[ID]],Tabla19[],4,0),IF(Tabla1325353841[Nivel]=BD!$L$2,VLOOKUP(Tabla2126363942[[#This Row],[ID]],Tabla199[],4,0),VLOOKUP(Tabla2126363942[[#This Row],[ID]],Tabla19912[],4,0))))</f>
        <v/>
      </c>
    </row>
    <row r="59" spans="6:8" x14ac:dyDescent="0.2">
      <c r="F59">
        <f>IF(Tabla1325353841[Cant. Alumnos]&gt;1,IF(F58="","",IF(ISNUMBER(F58)=FALSE,1,IF(F58=Tabla1325353841[Cant. Alumnos],"",F58+1))),"")</f>
        <v>57</v>
      </c>
      <c r="G59" t="str">
        <f t="array" ref="G59">IF(Tabla2126363942[[#This Row],[Contador]]="","",IF(Tabla1325353841[Nivel]=BD!$L$1,IFERROR(SMALL(IF(Tabla19[Sala]=$C$2,Tabla19[ID2]),ROW()-2),""),IF(Tabla1325353841[Nivel]=BD!$L$2,IFERROR(SMALL(IF(Tabla199[Sala]=$C$2,Tabla199[ID2]),ROW()-2),""),IFERROR(SMALL(IF(Tabla19912[Sala]=$C$2,Tabla19912[ID2]),ROW()-2),""))))</f>
        <v/>
      </c>
      <c r="H59" t="str">
        <f>IF(Tabla2126363942[[#This Row],[ID]]="","",IF(Tabla1325353841[Nivel]=BD!$L$1,VLOOKUP(Tabla2126363942[[#This Row],[ID]],Tabla19[],4,0),IF(Tabla1325353841[Nivel]=BD!$L$2,VLOOKUP(Tabla2126363942[[#This Row],[ID]],Tabla199[],4,0),VLOOKUP(Tabla2126363942[[#This Row],[ID]],Tabla19912[],4,0))))</f>
        <v/>
      </c>
    </row>
    <row r="60" spans="6:8" x14ac:dyDescent="0.2">
      <c r="F60">
        <f>IF(Tabla1325353841[Cant. Alumnos]&gt;1,IF(F59="","",IF(ISNUMBER(F59)=FALSE,1,IF(F59=Tabla1325353841[Cant. Alumnos],"",F59+1))),"")</f>
        <v>58</v>
      </c>
      <c r="G60" t="str">
        <f t="array" ref="G60">IF(Tabla2126363942[[#This Row],[Contador]]="","",IF(Tabla1325353841[Nivel]=BD!$L$1,IFERROR(SMALL(IF(Tabla19[Sala]=$C$2,Tabla19[ID2]),ROW()-2),""),IF(Tabla1325353841[Nivel]=BD!$L$2,IFERROR(SMALL(IF(Tabla199[Sala]=$C$2,Tabla199[ID2]),ROW()-2),""),IFERROR(SMALL(IF(Tabla19912[Sala]=$C$2,Tabla19912[ID2]),ROW()-2),""))))</f>
        <v/>
      </c>
      <c r="H60" t="str">
        <f>IF(Tabla2126363942[[#This Row],[ID]]="","",IF(Tabla1325353841[Nivel]=BD!$L$1,VLOOKUP(Tabla2126363942[[#This Row],[ID]],Tabla19[],4,0),IF(Tabla1325353841[Nivel]=BD!$L$2,VLOOKUP(Tabla2126363942[[#This Row],[ID]],Tabla199[],4,0),VLOOKUP(Tabla2126363942[[#This Row],[ID]],Tabla19912[],4,0))))</f>
        <v/>
      </c>
    </row>
    <row r="61" spans="6:8" x14ac:dyDescent="0.2">
      <c r="F61">
        <f>IF(Tabla1325353841[Cant. Alumnos]&gt;1,IF(F60="","",IF(ISNUMBER(F60)=FALSE,1,IF(F60=Tabla1325353841[Cant. Alumnos],"",F60+1))),"")</f>
        <v>59</v>
      </c>
      <c r="G61" t="str">
        <f t="array" ref="G61">IF(Tabla2126363942[[#This Row],[Contador]]="","",IF(Tabla1325353841[Nivel]=BD!$L$1,IFERROR(SMALL(IF(Tabla19[Sala]=$C$2,Tabla19[ID2]),ROW()-2),""),IF(Tabla1325353841[Nivel]=BD!$L$2,IFERROR(SMALL(IF(Tabla199[Sala]=$C$2,Tabla199[ID2]),ROW()-2),""),IFERROR(SMALL(IF(Tabla19912[Sala]=$C$2,Tabla19912[ID2]),ROW()-2),""))))</f>
        <v/>
      </c>
      <c r="H61" t="str">
        <f>IF(Tabla2126363942[[#This Row],[ID]]="","",IF(Tabla1325353841[Nivel]=BD!$L$1,VLOOKUP(Tabla2126363942[[#This Row],[ID]],Tabla19[],4,0),IF(Tabla1325353841[Nivel]=BD!$L$2,VLOOKUP(Tabla2126363942[[#This Row],[ID]],Tabla199[],4,0),VLOOKUP(Tabla2126363942[[#This Row],[ID]],Tabla19912[],4,0))))</f>
        <v/>
      </c>
    </row>
  </sheetData>
  <sheetProtection sheet="1" objects="1" scenarios="1"/>
  <pageMargins left="0.7" right="0.7" top="0.75" bottom="0.75" header="0.3" footer="0.3"/>
  <tableParts count="3">
    <tablePart r:id="rId1"/>
    <tablePart r:id="rId2"/>
    <tablePart r:id="rId3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2D64B8-75CE-0F4C-9FF5-21617C54CF26}">
  <dimension ref="A1:F17"/>
  <sheetViews>
    <sheetView zoomScale="125" zoomScaleNormal="125" workbookViewId="0">
      <selection activeCell="H9" sqref="H9"/>
    </sheetView>
  </sheetViews>
  <sheetFormatPr baseColWidth="10" defaultRowHeight="16" x14ac:dyDescent="0.2"/>
  <cols>
    <col min="1" max="1" width="4.33203125" bestFit="1" customWidth="1"/>
    <col min="2" max="2" width="11.1640625" customWidth="1"/>
    <col min="3" max="3" width="3.33203125" bestFit="1" customWidth="1"/>
    <col min="4" max="4" width="11" customWidth="1"/>
    <col min="5" max="5" width="16" bestFit="1" customWidth="1"/>
    <col min="6" max="7" width="11.33203125" customWidth="1"/>
    <col min="8" max="8" width="17" bestFit="1" customWidth="1"/>
    <col min="9" max="10" width="11.33203125" customWidth="1"/>
  </cols>
  <sheetData>
    <row r="1" spans="1:6" x14ac:dyDescent="0.2">
      <c r="B1" t="s">
        <v>31</v>
      </c>
      <c r="D1" t="s">
        <v>31</v>
      </c>
      <c r="F1" t="s">
        <v>31</v>
      </c>
    </row>
    <row r="2" spans="1:6" x14ac:dyDescent="0.2">
      <c r="B2">
        <f>COUNTA(A:A)</f>
        <v>8</v>
      </c>
      <c r="D2">
        <f>COUNTA(C:C)</f>
        <v>12</v>
      </c>
      <c r="F2">
        <f>COUNTA(E:E)</f>
        <v>15</v>
      </c>
    </row>
    <row r="3" spans="1:6" x14ac:dyDescent="0.2">
      <c r="A3" s="13" t="s">
        <v>160</v>
      </c>
      <c r="C3" s="13">
        <v>6</v>
      </c>
      <c r="E3" s="13" t="s">
        <v>147</v>
      </c>
    </row>
    <row r="4" spans="1:6" x14ac:dyDescent="0.2">
      <c r="A4" s="13" t="s">
        <v>179</v>
      </c>
      <c r="C4" s="13" t="s">
        <v>22</v>
      </c>
      <c r="E4" s="13" t="s">
        <v>148</v>
      </c>
    </row>
    <row r="5" spans="1:6" x14ac:dyDescent="0.2">
      <c r="A5" s="13" t="s">
        <v>197</v>
      </c>
      <c r="C5" s="13" t="s">
        <v>23</v>
      </c>
      <c r="E5" s="13" t="s">
        <v>28</v>
      </c>
    </row>
    <row r="6" spans="1:6" x14ac:dyDescent="0.2">
      <c r="A6" s="13" t="s">
        <v>208</v>
      </c>
      <c r="C6" s="13" t="s">
        <v>142</v>
      </c>
      <c r="E6" s="13" t="s">
        <v>29</v>
      </c>
    </row>
    <row r="7" spans="1:6" x14ac:dyDescent="0.2">
      <c r="A7" s="13" t="s">
        <v>219</v>
      </c>
      <c r="C7" s="13" t="s">
        <v>143</v>
      </c>
      <c r="E7" s="13" t="s">
        <v>30</v>
      </c>
    </row>
    <row r="8" spans="1:6" x14ac:dyDescent="0.2">
      <c r="A8" s="13" t="s">
        <v>225</v>
      </c>
      <c r="C8" s="13" t="s">
        <v>144</v>
      </c>
      <c r="E8" s="13" t="s">
        <v>151</v>
      </c>
    </row>
    <row r="9" spans="1:6" x14ac:dyDescent="0.2">
      <c r="A9" s="13" t="s">
        <v>231</v>
      </c>
      <c r="C9" s="13" t="s">
        <v>145</v>
      </c>
      <c r="E9" s="13" t="s">
        <v>154</v>
      </c>
    </row>
    <row r="10" spans="1:6" x14ac:dyDescent="0.2">
      <c r="A10" s="13" t="s">
        <v>241</v>
      </c>
      <c r="C10" s="13" t="s">
        <v>146</v>
      </c>
      <c r="E10" s="13" t="s">
        <v>153</v>
      </c>
    </row>
    <row r="11" spans="1:6" x14ac:dyDescent="0.2">
      <c r="C11" s="13" t="s">
        <v>24</v>
      </c>
      <c r="E11" s="13" t="s">
        <v>152</v>
      </c>
    </row>
    <row r="12" spans="1:6" x14ac:dyDescent="0.2">
      <c r="C12" s="13" t="s">
        <v>25</v>
      </c>
      <c r="E12" s="13" t="s">
        <v>149</v>
      </c>
    </row>
    <row r="13" spans="1:6" x14ac:dyDescent="0.2">
      <c r="C13" s="13" t="s">
        <v>26</v>
      </c>
      <c r="E13" s="13" t="s">
        <v>150</v>
      </c>
    </row>
    <row r="14" spans="1:6" x14ac:dyDescent="0.2">
      <c r="C14" s="13" t="s">
        <v>27</v>
      </c>
      <c r="E14" s="13" t="s">
        <v>155</v>
      </c>
    </row>
    <row r="15" spans="1:6" x14ac:dyDescent="0.2">
      <c r="E15" s="13" t="s">
        <v>157</v>
      </c>
    </row>
    <row r="16" spans="1:6" x14ac:dyDescent="0.2">
      <c r="E16" s="13" t="s">
        <v>158</v>
      </c>
    </row>
    <row r="17" spans="5:5" x14ac:dyDescent="0.2">
      <c r="E17" s="13" t="s">
        <v>159</v>
      </c>
    </row>
  </sheetData>
  <sheetProtection sheet="1" objects="1" scenarios="1"/>
  <phoneticPr fontId="3" type="noConversion"/>
  <pageMargins left="0.7" right="0.7" top="0.75" bottom="0.75" header="0.3" footer="0.3"/>
  <tableParts count="3">
    <tablePart r:id="rId4"/>
    <tablePart r:id="rId5"/>
    <tablePart r:id="rId6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Mi Pedido lista</vt:lpstr>
      <vt:lpstr>BD</vt:lpstr>
      <vt:lpstr>Jardín</vt:lpstr>
      <vt:lpstr>Primaria</vt:lpstr>
      <vt:lpstr>Secundaria</vt:lpstr>
      <vt:lpstr>Carga 1er alumno</vt:lpstr>
      <vt:lpstr>Carga 2do alumno</vt:lpstr>
      <vt:lpstr>Carga 3er alumno</vt:lpstr>
      <vt:lpstr>Carga 4to alumno</vt:lpstr>
      <vt:lpstr>Carga 5to alumno</vt:lpstr>
      <vt:lpstr>Carga 6to alumno</vt:lpstr>
      <vt:lpstr>Filtrar Salas Grado Año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2021-09-16T18:12:31Z</dcterms:created>
  <dcterms:modified xsi:type="dcterms:W3CDTF">2023-09-04T22:25:50Z</dcterms:modified>
</cp:coreProperties>
</file>